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176" yWindow="300" windowWidth="9588" windowHeight="4512" tabRatio="613"/>
  </bookViews>
  <sheets>
    <sheet name="FY2017DMSS" sheetId="19" r:id="rId1"/>
    <sheet name="Other-DMSS" sheetId="20" r:id="rId2"/>
  </sheets>
  <calcPr calcId="145621"/>
</workbook>
</file>

<file path=xl/calcChain.xml><?xml version="1.0" encoding="utf-8"?>
<calcChain xmlns="http://schemas.openxmlformats.org/spreadsheetml/2006/main">
  <c r="Y8" i="20" l="1"/>
  <c r="X8" i="20"/>
  <c r="W8" i="20"/>
  <c r="V8" i="20"/>
  <c r="U8" i="20"/>
  <c r="T8" i="20"/>
  <c r="S8" i="20"/>
  <c r="R8" i="20"/>
  <c r="Q8" i="20"/>
  <c r="P8" i="20"/>
  <c r="O8" i="20"/>
  <c r="N8" i="20"/>
  <c r="M8" i="20"/>
  <c r="L8" i="20"/>
  <c r="K8" i="20"/>
  <c r="J8" i="20"/>
  <c r="I8" i="20"/>
  <c r="H8" i="20"/>
  <c r="G8" i="20"/>
  <c r="F8" i="20"/>
  <c r="E8" i="20"/>
  <c r="D8" i="20"/>
  <c r="C8" i="20"/>
  <c r="B8" i="20"/>
  <c r="Y7" i="20"/>
  <c r="X7" i="20"/>
  <c r="W7" i="20"/>
  <c r="V7" i="20"/>
  <c r="U7" i="20"/>
  <c r="T7" i="20"/>
  <c r="S7" i="20"/>
  <c r="R7" i="20"/>
  <c r="Q7" i="20"/>
  <c r="P7" i="20"/>
  <c r="O7" i="20"/>
  <c r="N7" i="20"/>
  <c r="M7" i="20"/>
  <c r="L7" i="20"/>
  <c r="K7" i="20"/>
  <c r="J7" i="20"/>
  <c r="I7" i="20"/>
  <c r="H7" i="20"/>
  <c r="G7" i="20"/>
  <c r="F7" i="20"/>
  <c r="E7" i="20"/>
  <c r="D7" i="20"/>
  <c r="C7" i="20"/>
  <c r="B7" i="20"/>
  <c r="Y6" i="20"/>
  <c r="X6" i="20"/>
  <c r="W6" i="20"/>
  <c r="V6" i="20"/>
  <c r="U6" i="20"/>
  <c r="T6" i="20"/>
  <c r="S6" i="20"/>
  <c r="R6" i="20"/>
  <c r="Q6" i="20"/>
  <c r="P6" i="20"/>
  <c r="O6" i="20"/>
  <c r="N6" i="20"/>
  <c r="M6" i="20"/>
  <c r="L6" i="20"/>
  <c r="K6" i="20"/>
  <c r="J6" i="20"/>
  <c r="I6" i="20"/>
  <c r="H6" i="20"/>
  <c r="G6" i="20"/>
  <c r="F6" i="20"/>
  <c r="E6" i="20"/>
  <c r="D6" i="20"/>
  <c r="C6" i="20"/>
  <c r="B6" i="20"/>
  <c r="Y5" i="20"/>
  <c r="X5" i="20"/>
  <c r="W5" i="20"/>
  <c r="V5" i="20"/>
  <c r="U5" i="20"/>
  <c r="T5" i="20"/>
  <c r="S5" i="20"/>
  <c r="R5" i="20"/>
  <c r="Q5" i="20"/>
  <c r="P5" i="20"/>
  <c r="O5" i="20"/>
  <c r="N5" i="20"/>
  <c r="M5" i="20"/>
  <c r="L5" i="20"/>
  <c r="K5" i="20"/>
  <c r="J5" i="20"/>
  <c r="I5" i="20"/>
  <c r="H5" i="20"/>
  <c r="G5" i="20"/>
  <c r="F5" i="20"/>
  <c r="E5" i="20"/>
  <c r="D5" i="20"/>
  <c r="C5" i="20"/>
  <c r="B5" i="20"/>
  <c r="Y4" i="20"/>
  <c r="X4" i="20"/>
  <c r="W4" i="20"/>
  <c r="V4" i="20"/>
  <c r="U4" i="20"/>
  <c r="T4" i="20"/>
  <c r="S4" i="20"/>
  <c r="R4" i="20"/>
  <c r="Q4" i="20"/>
  <c r="P4" i="20"/>
  <c r="O4" i="20"/>
  <c r="N4" i="20"/>
  <c r="M4" i="20"/>
  <c r="L4" i="20"/>
  <c r="K4" i="20"/>
  <c r="J4" i="20"/>
  <c r="I4" i="20"/>
  <c r="H4" i="20"/>
  <c r="G4" i="20"/>
  <c r="F4" i="20"/>
  <c r="E4" i="20"/>
  <c r="D4" i="20"/>
  <c r="C4" i="20"/>
  <c r="B4" i="20"/>
  <c r="AC375" i="19" l="1"/>
  <c r="AD375" i="19" s="1"/>
  <c r="AE375" i="19" s="1"/>
  <c r="AF375" i="19" s="1"/>
  <c r="AC374" i="19"/>
  <c r="AD374" i="19" s="1"/>
  <c r="AE374" i="19" s="1"/>
  <c r="AF374" i="19" s="1"/>
  <c r="AC373" i="19"/>
  <c r="AD373" i="19" s="1"/>
  <c r="AE373" i="19" s="1"/>
  <c r="AF373" i="19" s="1"/>
  <c r="AC372" i="19"/>
  <c r="AD372" i="19" s="1"/>
  <c r="AE372" i="19" s="1"/>
  <c r="AF372" i="19" s="1"/>
  <c r="AC371" i="19"/>
  <c r="AD371" i="19" s="1"/>
  <c r="AE371" i="19" s="1"/>
  <c r="AF371" i="19" s="1"/>
  <c r="Y32" i="19"/>
  <c r="Y31" i="19"/>
  <c r="Y30" i="19"/>
  <c r="Y29" i="19"/>
  <c r="Y28" i="19"/>
</calcChain>
</file>

<file path=xl/sharedStrings.xml><?xml version="1.0" encoding="utf-8"?>
<sst xmlns="http://schemas.openxmlformats.org/spreadsheetml/2006/main" count="164" uniqueCount="163">
  <si>
    <t>Abbeville</t>
  </si>
  <si>
    <t xml:space="preserve"> </t>
  </si>
  <si>
    <t>0160</t>
  </si>
  <si>
    <t>0201</t>
  </si>
  <si>
    <t>Aiken</t>
  </si>
  <si>
    <t>0301</t>
  </si>
  <si>
    <t>Allendale</t>
  </si>
  <si>
    <t>0401</t>
  </si>
  <si>
    <t>Anderson 1</t>
  </si>
  <si>
    <t>0402</t>
  </si>
  <si>
    <t>Anderson 2</t>
  </si>
  <si>
    <t>0403</t>
  </si>
  <si>
    <t>Anderson 3</t>
  </si>
  <si>
    <t>0404</t>
  </si>
  <si>
    <t>Anderson 4</t>
  </si>
  <si>
    <t>0405</t>
  </si>
  <si>
    <t>Anderson 5</t>
  </si>
  <si>
    <t>0501</t>
  </si>
  <si>
    <t>Bamberg 1</t>
  </si>
  <si>
    <t>0502</t>
  </si>
  <si>
    <t>0619</t>
  </si>
  <si>
    <t>Barnwell 19</t>
  </si>
  <si>
    <t>0629</t>
  </si>
  <si>
    <t>Barnwell 29</t>
  </si>
  <si>
    <t>0645</t>
  </si>
  <si>
    <t>Barnwell 45</t>
  </si>
  <si>
    <t>0701</t>
  </si>
  <si>
    <t>Beaufort</t>
  </si>
  <si>
    <t>0801</t>
  </si>
  <si>
    <t>Berkeley</t>
  </si>
  <si>
    <t>0901</t>
  </si>
  <si>
    <t>Calhoun</t>
  </si>
  <si>
    <t>1001</t>
  </si>
  <si>
    <t>Charleston</t>
  </si>
  <si>
    <t>1101</t>
  </si>
  <si>
    <t>Cherokee</t>
  </si>
  <si>
    <t>1201</t>
  </si>
  <si>
    <t>Chester</t>
  </si>
  <si>
    <t>1301</t>
  </si>
  <si>
    <t>Chesterfield</t>
  </si>
  <si>
    <t>1401</t>
  </si>
  <si>
    <t>Clarendon 1</t>
  </si>
  <si>
    <t>1402</t>
  </si>
  <si>
    <t>Clarendon 2</t>
  </si>
  <si>
    <t>1403</t>
  </si>
  <si>
    <t>Clarendon 3</t>
  </si>
  <si>
    <t>1501</t>
  </si>
  <si>
    <t>Colleton</t>
  </si>
  <si>
    <t>1601</t>
  </si>
  <si>
    <t>Darlington</t>
  </si>
  <si>
    <t>1701</t>
  </si>
  <si>
    <t>1703</t>
  </si>
  <si>
    <t>Dillon 3</t>
  </si>
  <si>
    <t>1802</t>
  </si>
  <si>
    <t>Dorchester 2</t>
  </si>
  <si>
    <t>1804</t>
  </si>
  <si>
    <t>Dorchester 4</t>
  </si>
  <si>
    <t>1901</t>
  </si>
  <si>
    <t>Edgefield</t>
  </si>
  <si>
    <t>2001</t>
  </si>
  <si>
    <t>Fairfield</t>
  </si>
  <si>
    <t>2101</t>
  </si>
  <si>
    <t>Florence 1</t>
  </si>
  <si>
    <t>2102</t>
  </si>
  <si>
    <t>Florence 2</t>
  </si>
  <si>
    <t>2103</t>
  </si>
  <si>
    <t>Florence 3</t>
  </si>
  <si>
    <t>Florence 4</t>
  </si>
  <si>
    <t>Florence 5</t>
  </si>
  <si>
    <t>2201</t>
  </si>
  <si>
    <t>Georgetown</t>
  </si>
  <si>
    <t>Greenville</t>
  </si>
  <si>
    <t>2450</t>
  </si>
  <si>
    <t>Greenwood 50</t>
  </si>
  <si>
    <t>2451</t>
  </si>
  <si>
    <t>Greenwood 51</t>
  </si>
  <si>
    <t>2452</t>
  </si>
  <si>
    <t>Greenwood 52</t>
  </si>
  <si>
    <t>2501</t>
  </si>
  <si>
    <t>Hampton 1</t>
  </si>
  <si>
    <t>2502</t>
  </si>
  <si>
    <t>Hampton 2</t>
  </si>
  <si>
    <t>2601</t>
  </si>
  <si>
    <t>Horry</t>
  </si>
  <si>
    <t>2701</t>
  </si>
  <si>
    <t>Jasper</t>
  </si>
  <si>
    <t>2801</t>
  </si>
  <si>
    <t>Kershaw</t>
  </si>
  <si>
    <t>2901</t>
  </si>
  <si>
    <t>Lancaster</t>
  </si>
  <si>
    <t>3055</t>
  </si>
  <si>
    <t>Laurens 55</t>
  </si>
  <si>
    <t>3056</t>
  </si>
  <si>
    <t>Laurens 56</t>
  </si>
  <si>
    <t>3101</t>
  </si>
  <si>
    <t>Lee</t>
  </si>
  <si>
    <t>3201</t>
  </si>
  <si>
    <t>Lexington 1</t>
  </si>
  <si>
    <t>3202</t>
  </si>
  <si>
    <t>Lexington 2</t>
  </si>
  <si>
    <t>3203</t>
  </si>
  <si>
    <t>Lexington 3</t>
  </si>
  <si>
    <t>3204</t>
  </si>
  <si>
    <t>Lexington 4</t>
  </si>
  <si>
    <t>3205</t>
  </si>
  <si>
    <t>Lexington 5</t>
  </si>
  <si>
    <t>3301</t>
  </si>
  <si>
    <t>McCormick</t>
  </si>
  <si>
    <t>3401</t>
  </si>
  <si>
    <t>3501</t>
  </si>
  <si>
    <t>3601</t>
  </si>
  <si>
    <t>Newberry</t>
  </si>
  <si>
    <t>3701</t>
  </si>
  <si>
    <t>Oconee</t>
  </si>
  <si>
    <t>Orangeburg 3</t>
  </si>
  <si>
    <t>3804</t>
  </si>
  <si>
    <t>Orangeburg 4</t>
  </si>
  <si>
    <t>3805</t>
  </si>
  <si>
    <t>Orangeburg 5</t>
  </si>
  <si>
    <t>3901</t>
  </si>
  <si>
    <t>Pickens</t>
  </si>
  <si>
    <t>4001</t>
  </si>
  <si>
    <t>Richland 1</t>
  </si>
  <si>
    <t>4002</t>
  </si>
  <si>
    <t>Richland 2</t>
  </si>
  <si>
    <t>4101</t>
  </si>
  <si>
    <t>Saluda</t>
  </si>
  <si>
    <t>4201</t>
  </si>
  <si>
    <t>Spartanburg 1</t>
  </si>
  <si>
    <t>4202</t>
  </si>
  <si>
    <t>Spartanburg 2</t>
  </si>
  <si>
    <t>4203</t>
  </si>
  <si>
    <t>Spartanburg 3</t>
  </si>
  <si>
    <t>4204</t>
  </si>
  <si>
    <t>Spartanburg 4</t>
  </si>
  <si>
    <t>4205</t>
  </si>
  <si>
    <t>Spartanburg 5</t>
  </si>
  <si>
    <t>4206</t>
  </si>
  <si>
    <t>Spartanburg 6</t>
  </si>
  <si>
    <t>4207</t>
  </si>
  <si>
    <t>Spartanburg 7</t>
  </si>
  <si>
    <t>4401</t>
  </si>
  <si>
    <t>Union</t>
  </si>
  <si>
    <t>4501</t>
  </si>
  <si>
    <t>Williamsburg</t>
  </si>
  <si>
    <t>4601</t>
  </si>
  <si>
    <t>York 1</t>
  </si>
  <si>
    <t>4602</t>
  </si>
  <si>
    <t>York 2</t>
  </si>
  <si>
    <t>4603</t>
  </si>
  <si>
    <t>York 3</t>
  </si>
  <si>
    <t>4604</t>
  </si>
  <si>
    <t>York 4</t>
  </si>
  <si>
    <t>Dillon 4</t>
  </si>
  <si>
    <t>Marion 10</t>
  </si>
  <si>
    <t xml:space="preserve">Sumter </t>
  </si>
  <si>
    <t xml:space="preserve">Marlboro </t>
  </si>
  <si>
    <t xml:space="preserve">Bamberg 2 </t>
  </si>
  <si>
    <t xml:space="preserve">2016-2017 Minimum Salary Schedules </t>
  </si>
  <si>
    <t>Barnwell County Career Center</t>
  </si>
  <si>
    <t>Department of Juvenile Justice</t>
  </si>
  <si>
    <t>H. B. Swofford Career Center</t>
  </si>
  <si>
    <t>HAMPTON COUNTY SCHOOL DISTRICT GIVES A SUPPLEMENT OF $2,000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</si>
</sst>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_)"/>
    <numFmt numFmtId="165" formatCode="_(* #,##0_);_(* \(#,##0\);_(* &quot;-&quot;??_);_(@_)"/>
  </numFmts>
  <fonts count="21">
    <font>
      <sz val="10"/>
      <name val="Arial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0"/>
      <name val="Helv"/>
    </font>
    <font>
      <sz val="10"/>
      <name val="Arial"/>
      <family val="2"/>
    </font>
    <font>
      <b/>
      <sz val="12"/>
      <name val="Arial"/>
      <family val="2"/>
    </font>
    <font>
      <sz val="12"/>
      <name val="Arial MT"/>
    </font>
    <font>
      <sz val="10"/>
      <color indexed="8"/>
      <name val="Arial"/>
      <family val="2"/>
    </font>
    <font>
      <sz val="9.85"/>
      <color indexed="8"/>
      <name val=" New Roman     "/>
    </font>
    <font>
      <sz val="10"/>
      <name val="Arial"/>
      <family val="2"/>
    </font>
    <font>
      <sz val="10"/>
      <name val="Arial"/>
      <family val="2"/>
    </font>
    <font>
      <sz val="10"/>
      <name val="Courier"/>
      <family val="3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0"/>
      <color theme="1"/>
      <name val="Helv"/>
    </font>
    <font>
      <sz val="9.85"/>
      <color indexed="8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Arial"/>
    </font>
  </fonts>
  <fills count="6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gray0625">
        <bgColor theme="0"/>
      </patternFill>
    </fill>
    <fill>
      <patternFill patternType="solid">
        <fgColor theme="0"/>
        <bgColor rgb="FF000000"/>
      </patternFill>
    </fill>
  </fills>
  <borders count="1">
    <border>
      <left/>
      <right/>
      <top/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0" fontId="8" fillId="2" borderId="0"/>
    <xf numFmtId="164" fontId="13" fillId="0" borderId="0"/>
    <xf numFmtId="164" fontId="13" fillId="0" borderId="0"/>
  </cellStyleXfs>
  <cellXfs count="81">
    <xf numFmtId="0" fontId="0" fillId="0" borderId="0" xfId="0"/>
    <xf numFmtId="1" fontId="4" fillId="4" borderId="0" xfId="0" applyNumberFormat="1" applyFont="1" applyFill="1" applyAlignment="1">
      <alignment horizontal="left"/>
    </xf>
    <xf numFmtId="1" fontId="5" fillId="4" borderId="0" xfId="0" applyNumberFormat="1" applyFont="1" applyFill="1" applyAlignment="1" applyProtection="1">
      <alignment horizontal="left"/>
    </xf>
    <xf numFmtId="1" fontId="5" fillId="4" borderId="0" xfId="0" applyNumberFormat="1" applyFont="1" applyFill="1" applyAlignment="1">
      <alignment horizontal="left"/>
    </xf>
    <xf numFmtId="41" fontId="0" fillId="3" borderId="0" xfId="0" applyNumberFormat="1" applyFill="1"/>
    <xf numFmtId="3" fontId="0" fillId="3" borderId="0" xfId="0" applyNumberFormat="1" applyFill="1" applyAlignment="1">
      <alignment horizontal="right"/>
    </xf>
    <xf numFmtId="41" fontId="0" fillId="3" borderId="0" xfId="0" applyNumberFormat="1" applyFill="1" applyAlignment="1">
      <alignment horizontal="right"/>
    </xf>
    <xf numFmtId="165" fontId="12" fillId="3" borderId="0" xfId="2" applyNumberFormat="1" applyFont="1" applyFill="1" applyAlignment="1">
      <alignment horizontal="right"/>
    </xf>
    <xf numFmtId="3" fontId="6" fillId="3" borderId="0" xfId="7" applyNumberFormat="1" applyFont="1" applyFill="1" applyBorder="1" applyAlignment="1">
      <alignment horizontal="right" vertical="center"/>
    </xf>
    <xf numFmtId="1" fontId="4" fillId="3" borderId="0" xfId="0" applyNumberFormat="1" applyFont="1" applyFill="1" applyAlignment="1">
      <alignment horizontal="left"/>
    </xf>
    <xf numFmtId="41" fontId="11" fillId="3" borderId="0" xfId="2" applyNumberFormat="1" applyFont="1" applyFill="1" applyAlignment="1">
      <alignment horizontal="right"/>
    </xf>
    <xf numFmtId="3" fontId="6" fillId="3" borderId="0" xfId="0" applyNumberFormat="1" applyFont="1" applyFill="1" applyAlignment="1">
      <alignment horizontal="right"/>
    </xf>
    <xf numFmtId="3" fontId="0" fillId="3" borderId="0" xfId="0" applyNumberFormat="1" applyFont="1" applyFill="1" applyBorder="1" applyAlignment="1">
      <alignment horizontal="right"/>
    </xf>
    <xf numFmtId="1" fontId="4" fillId="4" borderId="0" xfId="0" applyNumberFormat="1" applyFont="1" applyFill="1" applyAlignment="1">
      <alignment horizontal="center"/>
    </xf>
    <xf numFmtId="41" fontId="0" fillId="3" borderId="0" xfId="0" applyNumberFormat="1" applyFill="1" applyAlignment="1">
      <alignment horizontal="center"/>
    </xf>
    <xf numFmtId="1" fontId="0" fillId="3" borderId="0" xfId="0" applyNumberFormat="1" applyFill="1" applyAlignment="1">
      <alignment horizontal="left"/>
    </xf>
    <xf numFmtId="3" fontId="10" fillId="3" borderId="0" xfId="0" applyNumberFormat="1" applyFont="1" applyFill="1" applyBorder="1" applyAlignment="1">
      <alignment horizontal="right"/>
    </xf>
    <xf numFmtId="1" fontId="2" fillId="3" borderId="0" xfId="0" quotePrefix="1" applyNumberFormat="1" applyFont="1" applyFill="1" applyAlignment="1">
      <alignment horizontal="left"/>
    </xf>
    <xf numFmtId="1" fontId="0" fillId="3" borderId="0" xfId="0" applyNumberFormat="1" applyFill="1"/>
    <xf numFmtId="1" fontId="3" fillId="3" borderId="0" xfId="0" applyNumberFormat="1" applyFont="1" applyFill="1" applyAlignment="1">
      <alignment horizontal="center"/>
    </xf>
    <xf numFmtId="1" fontId="7" fillId="3" borderId="0" xfId="0" applyNumberFormat="1" applyFont="1" applyFill="1" applyBorder="1" applyAlignment="1">
      <alignment horizontal="center"/>
    </xf>
    <xf numFmtId="1" fontId="7" fillId="3" borderId="0" xfId="0" applyNumberFormat="1" applyFont="1" applyFill="1" applyAlignment="1">
      <alignment horizontal="center"/>
    </xf>
    <xf numFmtId="3" fontId="0" fillId="3" borderId="0" xfId="0" applyNumberFormat="1" applyFill="1"/>
    <xf numFmtId="3" fontId="1" fillId="3" borderId="0" xfId="0" applyNumberFormat="1" applyFont="1" applyFill="1"/>
    <xf numFmtId="3" fontId="1" fillId="3" borderId="0" xfId="0" applyNumberFormat="1" applyFont="1" applyFill="1" applyBorder="1" applyAlignment="1">
      <alignment horizontal="right"/>
    </xf>
    <xf numFmtId="1" fontId="5" fillId="4" borderId="0" xfId="0" applyNumberFormat="1" applyFont="1" applyFill="1" applyAlignment="1" applyProtection="1">
      <alignment horizontal="center"/>
    </xf>
    <xf numFmtId="1" fontId="5" fillId="4" borderId="0" xfId="0" applyNumberFormat="1" applyFont="1" applyFill="1" applyAlignment="1">
      <alignment horizontal="center"/>
    </xf>
    <xf numFmtId="41" fontId="4" fillId="3" borderId="0" xfId="0" applyNumberFormat="1" applyFont="1" applyFill="1" applyAlignment="1">
      <alignment horizontal="left"/>
    </xf>
    <xf numFmtId="1" fontId="16" fillId="4" borderId="0" xfId="0" applyNumberFormat="1" applyFont="1" applyFill="1" applyAlignment="1" applyProtection="1">
      <alignment horizontal="left"/>
    </xf>
    <xf numFmtId="1" fontId="16" fillId="4" borderId="0" xfId="0" applyNumberFormat="1" applyFont="1" applyFill="1" applyAlignment="1">
      <alignment horizontal="left"/>
    </xf>
    <xf numFmtId="3" fontId="1" fillId="3" borderId="0" xfId="1" applyNumberFormat="1" applyFont="1" applyFill="1" applyBorder="1" applyAlignment="1">
      <alignment horizontal="right"/>
    </xf>
    <xf numFmtId="3" fontId="14" fillId="3" borderId="0" xfId="0" applyNumberFormat="1" applyFont="1" applyFill="1" applyAlignment="1">
      <alignment horizontal="right"/>
    </xf>
    <xf numFmtId="3" fontId="14" fillId="3" borderId="0" xfId="4" applyNumberFormat="1" applyFont="1" applyFill="1" applyAlignment="1">
      <alignment horizontal="right"/>
    </xf>
    <xf numFmtId="3" fontId="0" fillId="3" borderId="0" xfId="0" applyNumberFormat="1" applyFill="1" applyBorder="1" applyAlignment="1">
      <alignment horizontal="right"/>
    </xf>
    <xf numFmtId="3" fontId="0" fillId="3" borderId="0" xfId="1" applyNumberFormat="1" applyFont="1" applyFill="1" applyAlignment="1">
      <alignment horizontal="right"/>
    </xf>
    <xf numFmtId="3" fontId="0" fillId="3" borderId="0" xfId="1" applyNumberFormat="1" applyFont="1" applyFill="1" applyAlignment="1">
      <alignment horizontal="right" wrapText="1"/>
    </xf>
    <xf numFmtId="3" fontId="1" fillId="3" borderId="0" xfId="8" applyNumberFormat="1" applyFont="1" applyFill="1" applyBorder="1" applyAlignment="1" applyProtection="1">
      <alignment horizontal="right"/>
    </xf>
    <xf numFmtId="3" fontId="1" fillId="3" borderId="0" xfId="5" applyNumberFormat="1" applyFont="1" applyFill="1" applyAlignment="1" applyProtection="1">
      <alignment horizontal="right"/>
      <protection locked="0"/>
    </xf>
    <xf numFmtId="3" fontId="14" fillId="3" borderId="0" xfId="0" applyNumberFormat="1" applyFont="1" applyFill="1" applyAlignment="1" applyProtection="1">
      <alignment horizontal="right"/>
      <protection locked="0"/>
    </xf>
    <xf numFmtId="3" fontId="9" fillId="3" borderId="0" xfId="0" applyNumberFormat="1" applyFont="1" applyFill="1" applyAlignment="1">
      <alignment horizontal="right"/>
    </xf>
    <xf numFmtId="3" fontId="1" fillId="5" borderId="0" xfId="1" applyNumberFormat="1" applyFont="1" applyFill="1" applyBorder="1" applyAlignment="1">
      <alignment horizontal="right"/>
    </xf>
    <xf numFmtId="3" fontId="15" fillId="3" borderId="0" xfId="0" applyNumberFormat="1" applyFont="1" applyFill="1" applyBorder="1" applyAlignment="1">
      <alignment horizontal="right"/>
    </xf>
    <xf numFmtId="37" fontId="1" fillId="3" borderId="0" xfId="0" applyNumberFormat="1" applyFont="1" applyFill="1" applyAlignment="1">
      <alignment horizontal="right"/>
    </xf>
    <xf numFmtId="37" fontId="0" fillId="3" borderId="0" xfId="1" applyNumberFormat="1" applyFont="1" applyFill="1" applyAlignment="1">
      <alignment horizontal="right"/>
    </xf>
    <xf numFmtId="3" fontId="1" fillId="3" borderId="0" xfId="5" applyNumberFormat="1" applyFont="1" applyFill="1" applyBorder="1" applyAlignment="1">
      <alignment horizontal="right"/>
    </xf>
    <xf numFmtId="3" fontId="14" fillId="3" borderId="0" xfId="5" applyNumberFormat="1" applyFont="1" applyFill="1" applyBorder="1" applyAlignment="1">
      <alignment horizontal="right" vertical="center" wrapText="1"/>
    </xf>
    <xf numFmtId="3" fontId="1" fillId="3" borderId="0" xfId="0" applyNumberFormat="1" applyFont="1" applyFill="1" applyAlignment="1">
      <alignment horizontal="right"/>
    </xf>
    <xf numFmtId="3" fontId="9" fillId="3" borderId="0" xfId="0" applyNumberFormat="1" applyFont="1" applyFill="1" applyAlignment="1">
      <alignment horizontal="right" vertical="top"/>
    </xf>
    <xf numFmtId="1" fontId="4" fillId="4" borderId="0" xfId="0" applyNumberFormat="1" applyFont="1" applyFill="1" applyAlignment="1">
      <alignment horizontal="right"/>
    </xf>
    <xf numFmtId="1" fontId="5" fillId="4" borderId="0" xfId="0" applyNumberFormat="1" applyFont="1" applyFill="1" applyAlignment="1" applyProtection="1">
      <alignment horizontal="right"/>
    </xf>
    <xf numFmtId="1" fontId="5" fillId="4" borderId="0" xfId="0" applyNumberFormat="1" applyFont="1" applyFill="1" applyAlignment="1">
      <alignment horizontal="right"/>
    </xf>
    <xf numFmtId="3" fontId="0" fillId="3" borderId="0" xfId="4" applyNumberFormat="1" applyFont="1" applyFill="1" applyBorder="1" applyAlignment="1">
      <alignment horizontal="right" vertical="center"/>
    </xf>
    <xf numFmtId="3" fontId="0" fillId="3" borderId="0" xfId="1" applyNumberFormat="1" applyFont="1" applyFill="1" applyBorder="1" applyAlignment="1">
      <alignment horizontal="right" vertical="center"/>
    </xf>
    <xf numFmtId="3" fontId="0" fillId="3" borderId="0" xfId="1" applyNumberFormat="1" applyFont="1" applyFill="1" applyAlignment="1">
      <alignment horizontal="right" vertical="center"/>
    </xf>
    <xf numFmtId="3" fontId="0" fillId="3" borderId="0" xfId="1" applyNumberFormat="1" applyFont="1" applyFill="1" applyAlignment="1">
      <alignment vertical="center"/>
    </xf>
    <xf numFmtId="3" fontId="17" fillId="3" borderId="0" xfId="1" applyNumberFormat="1" applyFont="1" applyFill="1" applyBorder="1" applyAlignment="1">
      <alignment horizontal="right" vertical="center"/>
    </xf>
    <xf numFmtId="3" fontId="14" fillId="3" borderId="0" xfId="0" applyNumberFormat="1" applyFont="1" applyFill="1" applyBorder="1" applyAlignment="1">
      <alignment horizontal="right"/>
    </xf>
    <xf numFmtId="3" fontId="15" fillId="3" borderId="0" xfId="0" applyNumberFormat="1" applyFont="1" applyFill="1" applyBorder="1" applyAlignment="1">
      <alignment horizontal="right" vertical="center" wrapText="1"/>
    </xf>
    <xf numFmtId="38" fontId="1" fillId="3" borderId="0" xfId="0" applyNumberFormat="1" applyFont="1" applyFill="1" applyBorder="1" applyAlignment="1">
      <alignment horizontal="right" vertical="center" wrapText="1"/>
    </xf>
    <xf numFmtId="3" fontId="1" fillId="3" borderId="0" xfId="5" applyNumberFormat="1" applyFont="1" applyFill="1"/>
    <xf numFmtId="0" fontId="18" fillId="3" borderId="0" xfId="0" applyFont="1" applyFill="1"/>
    <xf numFmtId="0" fontId="19" fillId="3" borderId="0" xfId="0" applyFont="1" applyFill="1"/>
    <xf numFmtId="38" fontId="15" fillId="3" borderId="0" xfId="0" applyNumberFormat="1" applyFont="1" applyFill="1" applyBorder="1" applyAlignment="1">
      <alignment horizontal="right" vertical="center" wrapText="1"/>
    </xf>
    <xf numFmtId="38" fontId="14" fillId="3" borderId="0" xfId="5" applyNumberFormat="1" applyFont="1" applyFill="1" applyAlignment="1">
      <alignment horizontal="right"/>
    </xf>
    <xf numFmtId="1" fontId="5" fillId="4" borderId="0" xfId="0" quotePrefix="1" applyNumberFormat="1" applyFont="1" applyFill="1" applyAlignment="1" applyProtection="1">
      <alignment horizontal="left"/>
    </xf>
    <xf numFmtId="41" fontId="0" fillId="3" borderId="0" xfId="0" applyNumberFormat="1" applyFill="1" applyAlignment="1">
      <alignment horizontal="right" vertical="top"/>
    </xf>
    <xf numFmtId="3" fontId="15" fillId="3" borderId="0" xfId="0" applyNumberFormat="1" applyFont="1" applyFill="1" applyBorder="1" applyAlignment="1">
      <alignment horizontal="right" vertical="top" wrapText="1"/>
    </xf>
    <xf numFmtId="41" fontId="1" fillId="3" borderId="0" xfId="0" applyNumberFormat="1" applyFont="1" applyFill="1"/>
    <xf numFmtId="3" fontId="1" fillId="3" borderId="0" xfId="0" applyNumberFormat="1" applyFont="1" applyFill="1" applyAlignment="1">
      <alignment horizontal="right" vertical="top"/>
    </xf>
    <xf numFmtId="3" fontId="1" fillId="3" borderId="0" xfId="1" applyNumberFormat="1" applyFont="1" applyFill="1" applyAlignment="1"/>
    <xf numFmtId="38" fontId="14" fillId="3" borderId="0" xfId="5" applyNumberFormat="1" applyFont="1" applyFill="1" applyBorder="1" applyAlignment="1">
      <alignment horizontal="right"/>
    </xf>
    <xf numFmtId="37" fontId="14" fillId="3" borderId="0" xfId="5" applyNumberFormat="1" applyFont="1" applyFill="1" applyAlignment="1">
      <alignment horizontal="right"/>
    </xf>
    <xf numFmtId="3" fontId="1" fillId="3" borderId="0" xfId="1" applyNumberFormat="1" applyFont="1" applyFill="1" applyAlignment="1">
      <alignment horizontal="right"/>
    </xf>
    <xf numFmtId="3" fontId="1" fillId="3" borderId="0" xfId="0" applyNumberFormat="1" applyFont="1" applyFill="1" applyBorder="1" applyAlignment="1">
      <alignment horizontal="right" vertical="center" wrapText="1"/>
    </xf>
    <xf numFmtId="41" fontId="4" fillId="4" borderId="0" xfId="0" applyNumberFormat="1" applyFont="1" applyFill="1" applyAlignment="1">
      <alignment horizontal="left"/>
    </xf>
    <xf numFmtId="41" fontId="5" fillId="4" borderId="0" xfId="0" applyNumberFormat="1" applyFont="1" applyFill="1" applyAlignment="1" applyProtection="1">
      <alignment horizontal="left"/>
    </xf>
    <xf numFmtId="41" fontId="5" fillId="4" borderId="0" xfId="0" applyNumberFormat="1" applyFont="1" applyFill="1" applyAlignment="1">
      <alignment horizontal="left"/>
    </xf>
    <xf numFmtId="41" fontId="1" fillId="3" borderId="0" xfId="0" applyNumberFormat="1" applyFont="1" applyFill="1" applyAlignment="1">
      <alignment horizontal="right"/>
    </xf>
    <xf numFmtId="0" fontId="0" fillId="3" borderId="0" xfId="0" applyFill="1"/>
    <xf numFmtId="3" fontId="6" fillId="0" borderId="0" xfId="5" applyNumberFormat="1"/>
    <xf numFmtId="3" fontId="20" fillId="0" borderId="0" xfId="1" applyNumberFormat="1" applyFont="1" applyBorder="1" applyAlignment="1">
      <alignment horizontal="right"/>
    </xf>
  </cellXfs>
  <cellStyles count="9">
    <cellStyle name="Comma" xfId="1" builtinId="3"/>
    <cellStyle name="Comma 2" xfId="2"/>
    <cellStyle name="Comma 3" xfId="3"/>
    <cellStyle name="Currency" xfId="4" builtinId="4"/>
    <cellStyle name="Normal" xfId="0" builtinId="0"/>
    <cellStyle name="Normal 2" xfId="5"/>
    <cellStyle name="Normal 3" xfId="6"/>
    <cellStyle name="Normal_Sheet1" xfId="8"/>
    <cellStyle name="Normal_Sheet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495"/>
  <sheetViews>
    <sheetView showGridLines="0" tabSelected="1" zoomScaleNormal="100" workbookViewId="0">
      <pane xSplit="1" ySplit="2" topLeftCell="B399" activePane="bottomRight" state="frozen"/>
      <selection pane="topRight" activeCell="B1" sqref="B1"/>
      <selection pane="bottomLeft" activeCell="A3" sqref="A3"/>
      <selection pane="bottomRight" activeCell="H403" sqref="H403"/>
    </sheetView>
  </sheetViews>
  <sheetFormatPr defaultRowHeight="13.2"/>
  <cols>
    <col min="1" max="1" width="3.6640625" style="18" customWidth="1"/>
    <col min="2" max="2" width="11.109375" style="18" customWidth="1"/>
    <col min="3" max="3" width="9.88671875" style="18" customWidth="1"/>
    <col min="4" max="4" width="10.44140625" style="18" customWidth="1"/>
    <col min="5" max="32" width="8.33203125" style="18" customWidth="1"/>
    <col min="33" max="16384" width="8.88671875" style="18"/>
  </cols>
  <sheetData>
    <row r="1" spans="1:46" ht="15">
      <c r="A1" s="17" t="s">
        <v>158</v>
      </c>
    </row>
    <row r="2" spans="1:46" ht="15.6">
      <c r="B2" s="19">
        <v>0</v>
      </c>
      <c r="C2" s="19">
        <v>1</v>
      </c>
      <c r="D2" s="19">
        <v>2</v>
      </c>
      <c r="E2" s="19">
        <v>3</v>
      </c>
      <c r="F2" s="19">
        <v>4</v>
      </c>
      <c r="G2" s="19">
        <v>5</v>
      </c>
      <c r="H2" s="19">
        <v>6</v>
      </c>
      <c r="I2" s="19">
        <v>7</v>
      </c>
      <c r="J2" s="19">
        <v>8</v>
      </c>
      <c r="K2" s="19">
        <v>9</v>
      </c>
      <c r="L2" s="19">
        <v>10</v>
      </c>
      <c r="M2" s="19">
        <v>11</v>
      </c>
      <c r="N2" s="19">
        <v>12</v>
      </c>
      <c r="O2" s="19">
        <v>13</v>
      </c>
      <c r="P2" s="19">
        <v>14</v>
      </c>
      <c r="Q2" s="19">
        <v>15</v>
      </c>
      <c r="R2" s="19">
        <v>16</v>
      </c>
      <c r="S2" s="19">
        <v>17</v>
      </c>
      <c r="T2" s="19">
        <v>18</v>
      </c>
      <c r="U2" s="19">
        <v>19</v>
      </c>
      <c r="V2" s="19">
        <v>20</v>
      </c>
      <c r="W2" s="19">
        <v>21</v>
      </c>
      <c r="X2" s="19">
        <v>22</v>
      </c>
      <c r="Y2" s="20">
        <v>23</v>
      </c>
      <c r="Z2" s="21">
        <v>24</v>
      </c>
      <c r="AA2" s="21">
        <v>25</v>
      </c>
      <c r="AB2" s="21">
        <v>26</v>
      </c>
      <c r="AC2" s="21">
        <v>27</v>
      </c>
      <c r="AD2" s="21">
        <v>28</v>
      </c>
      <c r="AE2" s="21">
        <v>29</v>
      </c>
      <c r="AF2" s="21">
        <v>30</v>
      </c>
      <c r="AG2" s="19">
        <v>31</v>
      </c>
      <c r="AH2" s="19">
        <v>32</v>
      </c>
      <c r="AI2" s="19">
        <v>33</v>
      </c>
      <c r="AJ2" s="19">
        <v>34</v>
      </c>
      <c r="AK2" s="19">
        <v>35</v>
      </c>
      <c r="AL2" s="19">
        <v>36</v>
      </c>
      <c r="AM2" s="19">
        <v>37</v>
      </c>
      <c r="AN2" s="19">
        <v>38</v>
      </c>
      <c r="AO2" s="19">
        <v>39</v>
      </c>
      <c r="AP2" s="19">
        <v>40</v>
      </c>
      <c r="AQ2" s="19">
        <v>41</v>
      </c>
      <c r="AR2" s="19">
        <v>42</v>
      </c>
      <c r="AS2" s="19">
        <v>43</v>
      </c>
      <c r="AT2" s="19">
        <v>44</v>
      </c>
    </row>
    <row r="3" spans="1:46" s="9" customFormat="1">
      <c r="A3" s="1"/>
      <c r="B3" s="28" t="s">
        <v>2</v>
      </c>
      <c r="C3" s="28" t="s">
        <v>0</v>
      </c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3"/>
      <c r="AA3" s="3"/>
      <c r="AB3" s="3"/>
      <c r="AC3" s="3"/>
      <c r="AD3" s="3"/>
      <c r="AE3" s="3"/>
      <c r="AF3" s="3"/>
    </row>
    <row r="4" spans="1:46" s="4" customFormat="1">
      <c r="A4" s="4">
        <v>8</v>
      </c>
      <c r="B4" s="5">
        <v>43003</v>
      </c>
      <c r="C4" s="5">
        <v>44206</v>
      </c>
      <c r="D4" s="5">
        <v>45411</v>
      </c>
      <c r="E4" s="5">
        <v>46615</v>
      </c>
      <c r="F4" s="5">
        <v>47820</v>
      </c>
      <c r="G4" s="5">
        <v>49025</v>
      </c>
      <c r="H4" s="5">
        <v>50229</v>
      </c>
      <c r="I4" s="5">
        <v>51434</v>
      </c>
      <c r="J4" s="5">
        <v>52638</v>
      </c>
      <c r="K4" s="5">
        <v>53843</v>
      </c>
      <c r="L4" s="5">
        <v>55048</v>
      </c>
      <c r="M4" s="5">
        <v>56252</v>
      </c>
      <c r="N4" s="5">
        <v>57457</v>
      </c>
      <c r="O4" s="5">
        <v>58661</v>
      </c>
      <c r="P4" s="5">
        <v>59865</v>
      </c>
      <c r="Q4" s="5">
        <v>61070</v>
      </c>
      <c r="R4" s="5">
        <v>62274</v>
      </c>
      <c r="S4" s="5">
        <v>63479</v>
      </c>
      <c r="T4" s="5">
        <v>64089</v>
      </c>
      <c r="U4" s="5">
        <v>64705</v>
      </c>
      <c r="V4" s="5">
        <v>65327</v>
      </c>
      <c r="W4" s="5">
        <v>65955</v>
      </c>
      <c r="X4" s="5">
        <v>66590</v>
      </c>
      <c r="Y4" s="5">
        <v>67231</v>
      </c>
      <c r="Z4" s="6"/>
      <c r="AA4" s="6"/>
      <c r="AB4" s="6"/>
      <c r="AC4" s="6"/>
      <c r="AD4" s="6"/>
      <c r="AE4" s="6"/>
      <c r="AF4" s="6"/>
    </row>
    <row r="5" spans="1:46" s="4" customFormat="1">
      <c r="A5" s="4">
        <v>7</v>
      </c>
      <c r="B5" s="5">
        <v>39991</v>
      </c>
      <c r="C5" s="5">
        <v>40894</v>
      </c>
      <c r="D5" s="5">
        <v>41798</v>
      </c>
      <c r="E5" s="5">
        <v>42701</v>
      </c>
      <c r="F5" s="5">
        <v>43604</v>
      </c>
      <c r="G5" s="5">
        <v>44508</v>
      </c>
      <c r="H5" s="5">
        <v>45411</v>
      </c>
      <c r="I5" s="5">
        <v>46314</v>
      </c>
      <c r="J5" s="5">
        <v>47218</v>
      </c>
      <c r="K5" s="5">
        <v>48121</v>
      </c>
      <c r="L5" s="5">
        <v>49025</v>
      </c>
      <c r="M5" s="5">
        <v>49928</v>
      </c>
      <c r="N5" s="5">
        <v>50832</v>
      </c>
      <c r="O5" s="5">
        <v>51735</v>
      </c>
      <c r="P5" s="5">
        <v>52638</v>
      </c>
      <c r="Q5" s="5">
        <v>53542</v>
      </c>
      <c r="R5" s="5">
        <v>54445</v>
      </c>
      <c r="S5" s="5">
        <v>55348</v>
      </c>
      <c r="T5" s="5">
        <v>55879</v>
      </c>
      <c r="U5" s="5">
        <v>56412</v>
      </c>
      <c r="V5" s="5">
        <v>56950</v>
      </c>
      <c r="W5" s="5">
        <v>57495</v>
      </c>
      <c r="X5" s="5">
        <v>58043</v>
      </c>
      <c r="Y5" s="5">
        <v>58601</v>
      </c>
      <c r="Z5" s="6"/>
      <c r="AA5" s="6"/>
      <c r="AB5" s="6"/>
      <c r="AC5" s="6"/>
      <c r="AD5" s="6"/>
      <c r="AE5" s="6"/>
      <c r="AF5" s="6"/>
    </row>
    <row r="6" spans="1:46" s="4" customFormat="1">
      <c r="A6" s="4">
        <v>1</v>
      </c>
      <c r="B6" s="5">
        <v>36980</v>
      </c>
      <c r="C6" s="5">
        <v>37883</v>
      </c>
      <c r="D6" s="5">
        <v>38786</v>
      </c>
      <c r="E6" s="5">
        <v>39690</v>
      </c>
      <c r="F6" s="5">
        <v>40593</v>
      </c>
      <c r="G6" s="5">
        <v>41496</v>
      </c>
      <c r="H6" s="5">
        <v>42400</v>
      </c>
      <c r="I6" s="5">
        <v>43303</v>
      </c>
      <c r="J6" s="5">
        <v>44206</v>
      </c>
      <c r="K6" s="5">
        <v>45110</v>
      </c>
      <c r="L6" s="5">
        <v>46014</v>
      </c>
      <c r="M6" s="5">
        <v>46917</v>
      </c>
      <c r="N6" s="5">
        <v>47820</v>
      </c>
      <c r="O6" s="5">
        <v>48724</v>
      </c>
      <c r="P6" s="5">
        <v>49627</v>
      </c>
      <c r="Q6" s="5">
        <v>50530</v>
      </c>
      <c r="R6" s="5">
        <v>51434</v>
      </c>
      <c r="S6" s="5">
        <v>52337</v>
      </c>
      <c r="T6" s="5">
        <v>52836</v>
      </c>
      <c r="U6" s="5">
        <v>53339</v>
      </c>
      <c r="V6" s="5">
        <v>53847</v>
      </c>
      <c r="W6" s="5">
        <v>54361</v>
      </c>
      <c r="X6" s="5">
        <v>54879</v>
      </c>
      <c r="Y6" s="5">
        <v>55403</v>
      </c>
      <c r="Z6" s="6"/>
      <c r="AA6" s="6"/>
      <c r="AB6" s="6"/>
      <c r="AC6" s="6"/>
      <c r="AD6" s="6"/>
      <c r="AE6" s="6"/>
      <c r="AF6" s="6"/>
    </row>
    <row r="7" spans="1:46" s="4" customFormat="1">
      <c r="A7" s="4">
        <v>2</v>
      </c>
      <c r="B7" s="5">
        <v>33969</v>
      </c>
      <c r="C7" s="5">
        <v>34782</v>
      </c>
      <c r="D7" s="5">
        <v>35624</v>
      </c>
      <c r="E7" s="5">
        <v>36437</v>
      </c>
      <c r="F7" s="5">
        <v>37280</v>
      </c>
      <c r="G7" s="5">
        <v>38094</v>
      </c>
      <c r="H7" s="5">
        <v>38937</v>
      </c>
      <c r="I7" s="5">
        <v>39750</v>
      </c>
      <c r="J7" s="5">
        <v>40593</v>
      </c>
      <c r="K7" s="5">
        <v>41406</v>
      </c>
      <c r="L7" s="5">
        <v>42249</v>
      </c>
      <c r="M7" s="5">
        <v>43062</v>
      </c>
      <c r="N7" s="5">
        <v>43905</v>
      </c>
      <c r="O7" s="5">
        <v>44718</v>
      </c>
      <c r="P7" s="5">
        <v>45562</v>
      </c>
      <c r="Q7" s="5">
        <v>46375</v>
      </c>
      <c r="R7" s="5">
        <v>47218</v>
      </c>
      <c r="S7" s="5">
        <v>48031</v>
      </c>
      <c r="T7" s="5">
        <v>48487</v>
      </c>
      <c r="U7" s="5">
        <v>48946</v>
      </c>
      <c r="V7" s="5">
        <v>49411</v>
      </c>
      <c r="W7" s="5">
        <v>49880</v>
      </c>
      <c r="X7" s="5">
        <v>50353</v>
      </c>
      <c r="Y7" s="5">
        <v>50833</v>
      </c>
      <c r="Z7" s="6"/>
      <c r="AA7" s="6"/>
      <c r="AB7" s="6"/>
      <c r="AC7" s="6"/>
      <c r="AD7" s="6"/>
      <c r="AE7" s="6"/>
      <c r="AF7" s="6"/>
    </row>
    <row r="8" spans="1:46" s="4" customFormat="1">
      <c r="A8" s="4">
        <v>3</v>
      </c>
      <c r="B8" s="5">
        <v>32613</v>
      </c>
      <c r="C8" s="5">
        <v>33275</v>
      </c>
      <c r="D8" s="5">
        <v>34119</v>
      </c>
      <c r="E8" s="5">
        <v>34932</v>
      </c>
      <c r="F8" s="5">
        <v>35775</v>
      </c>
      <c r="G8" s="5">
        <v>36588</v>
      </c>
      <c r="H8" s="5">
        <v>37431</v>
      </c>
      <c r="I8" s="5">
        <v>38245</v>
      </c>
      <c r="J8" s="5">
        <v>39088</v>
      </c>
      <c r="K8" s="5">
        <v>39900</v>
      </c>
      <c r="L8" s="5">
        <v>40743</v>
      </c>
      <c r="M8" s="5">
        <v>41556</v>
      </c>
      <c r="N8" s="5">
        <v>42400</v>
      </c>
      <c r="O8" s="5">
        <v>43213</v>
      </c>
      <c r="P8" s="5">
        <v>44056</v>
      </c>
      <c r="Q8" s="5">
        <v>44869</v>
      </c>
      <c r="R8" s="5">
        <v>45713</v>
      </c>
      <c r="S8" s="5">
        <v>46526</v>
      </c>
      <c r="T8" s="5">
        <v>46966</v>
      </c>
      <c r="U8" s="5">
        <v>47410</v>
      </c>
      <c r="V8" s="5">
        <v>47860</v>
      </c>
      <c r="W8" s="5">
        <v>48313</v>
      </c>
      <c r="X8" s="5">
        <v>48771</v>
      </c>
      <c r="Y8" s="5">
        <v>49233</v>
      </c>
      <c r="Z8" s="6"/>
      <c r="AA8" s="6"/>
      <c r="AB8" s="6"/>
      <c r="AC8" s="6"/>
      <c r="AD8" s="6"/>
      <c r="AE8" s="6"/>
      <c r="AF8" s="6"/>
    </row>
    <row r="9" spans="1:46" s="9" customFormat="1">
      <c r="A9" s="1"/>
      <c r="B9" s="2" t="s">
        <v>3</v>
      </c>
      <c r="C9" s="2" t="s">
        <v>4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15"/>
    </row>
    <row r="10" spans="1:46" s="4" customFormat="1">
      <c r="A10" s="4">
        <v>8</v>
      </c>
      <c r="B10" s="24">
        <v>51583</v>
      </c>
      <c r="C10" s="24">
        <v>51583</v>
      </c>
      <c r="D10" s="24">
        <v>51583</v>
      </c>
      <c r="E10" s="24">
        <v>51583</v>
      </c>
      <c r="F10" s="24">
        <v>52466</v>
      </c>
      <c r="G10" s="24">
        <v>53862</v>
      </c>
      <c r="H10" s="24">
        <v>55255</v>
      </c>
      <c r="I10" s="24">
        <v>56650</v>
      </c>
      <c r="J10" s="24">
        <v>58043</v>
      </c>
      <c r="K10" s="24">
        <v>59439</v>
      </c>
      <c r="L10" s="24">
        <v>60833</v>
      </c>
      <c r="M10" s="24">
        <v>62228</v>
      </c>
      <c r="N10" s="24">
        <v>63623</v>
      </c>
      <c r="O10" s="24">
        <v>65016</v>
      </c>
      <c r="P10" s="24">
        <v>66411</v>
      </c>
      <c r="Q10" s="24">
        <v>67805</v>
      </c>
      <c r="R10" s="24">
        <v>69199</v>
      </c>
      <c r="S10" s="24">
        <v>70595</v>
      </c>
      <c r="T10" s="24">
        <v>71300</v>
      </c>
      <c r="U10" s="24">
        <v>72012</v>
      </c>
      <c r="V10" s="24">
        <v>72733</v>
      </c>
      <c r="W10" s="24">
        <v>73461</v>
      </c>
      <c r="X10" s="24">
        <v>74938</v>
      </c>
      <c r="Y10" s="30">
        <v>76437</v>
      </c>
      <c r="Z10" s="6"/>
      <c r="AA10" s="6"/>
      <c r="AB10" s="6"/>
      <c r="AC10" s="6"/>
      <c r="AD10" s="6"/>
      <c r="AE10" s="6"/>
      <c r="AF10" s="6"/>
    </row>
    <row r="11" spans="1:46" s="4" customFormat="1">
      <c r="A11" s="4">
        <v>7</v>
      </c>
      <c r="B11" s="24">
        <v>47004</v>
      </c>
      <c r="C11" s="24">
        <v>47004</v>
      </c>
      <c r="D11" s="24">
        <v>47004</v>
      </c>
      <c r="E11" s="24">
        <v>47004</v>
      </c>
      <c r="F11" s="24">
        <v>47586</v>
      </c>
      <c r="G11" s="24">
        <v>48632</v>
      </c>
      <c r="H11" s="24">
        <v>49677</v>
      </c>
      <c r="I11" s="24">
        <v>50722</v>
      </c>
      <c r="J11" s="24">
        <v>51769</v>
      </c>
      <c r="K11" s="24">
        <v>52815</v>
      </c>
      <c r="L11" s="24">
        <v>53862</v>
      </c>
      <c r="M11" s="24">
        <v>54907</v>
      </c>
      <c r="N11" s="24">
        <v>55952</v>
      </c>
      <c r="O11" s="24">
        <v>56999</v>
      </c>
      <c r="P11" s="24">
        <v>58043</v>
      </c>
      <c r="Q11" s="24">
        <v>59091</v>
      </c>
      <c r="R11" s="24">
        <v>60136</v>
      </c>
      <c r="S11" s="24">
        <v>61181</v>
      </c>
      <c r="T11" s="24">
        <v>61794</v>
      </c>
      <c r="U11" s="24">
        <v>62412</v>
      </c>
      <c r="V11" s="24">
        <v>63036</v>
      </c>
      <c r="W11" s="24">
        <v>63666</v>
      </c>
      <c r="X11" s="24">
        <v>64945</v>
      </c>
      <c r="Y11" s="30">
        <v>66244</v>
      </c>
      <c r="Z11" s="6"/>
      <c r="AA11" s="6"/>
      <c r="AB11" s="6"/>
      <c r="AC11" s="6"/>
      <c r="AD11" s="6"/>
      <c r="AE11" s="6"/>
      <c r="AF11" s="6"/>
    </row>
    <row r="12" spans="1:46" s="4" customFormat="1">
      <c r="A12" s="4">
        <v>1</v>
      </c>
      <c r="B12" s="24">
        <v>43651</v>
      </c>
      <c r="C12" s="24">
        <v>43651</v>
      </c>
      <c r="D12" s="24">
        <v>43651</v>
      </c>
      <c r="E12" s="24">
        <v>43651</v>
      </c>
      <c r="F12" s="24">
        <v>44100</v>
      </c>
      <c r="G12" s="24">
        <v>45146</v>
      </c>
      <c r="H12" s="24">
        <v>46191</v>
      </c>
      <c r="I12" s="24">
        <v>47237</v>
      </c>
      <c r="J12" s="24">
        <v>48284</v>
      </c>
      <c r="K12" s="24">
        <v>49329</v>
      </c>
      <c r="L12" s="24">
        <v>50376</v>
      </c>
      <c r="M12" s="24">
        <v>51420</v>
      </c>
      <c r="N12" s="24">
        <v>52466</v>
      </c>
      <c r="O12" s="24">
        <v>53512</v>
      </c>
      <c r="P12" s="24">
        <v>54559</v>
      </c>
      <c r="Q12" s="24">
        <v>55604</v>
      </c>
      <c r="R12" s="24">
        <v>56650</v>
      </c>
      <c r="S12" s="24">
        <v>57696</v>
      </c>
      <c r="T12" s="24">
        <v>58275</v>
      </c>
      <c r="U12" s="24">
        <v>58854</v>
      </c>
      <c r="V12" s="24">
        <v>59444</v>
      </c>
      <c r="W12" s="24">
        <v>60038</v>
      </c>
      <c r="X12" s="24">
        <v>61245</v>
      </c>
      <c r="Y12" s="30">
        <v>62471</v>
      </c>
      <c r="Z12" s="6"/>
      <c r="AA12" s="6"/>
      <c r="AB12" s="6"/>
      <c r="AC12" s="6"/>
      <c r="AD12" s="6"/>
      <c r="AE12" s="6"/>
      <c r="AF12" s="6"/>
    </row>
    <row r="13" spans="1:46" s="4" customFormat="1">
      <c r="A13" s="4">
        <v>2</v>
      </c>
      <c r="B13" s="24">
        <v>39681</v>
      </c>
      <c r="C13" s="24">
        <v>39681</v>
      </c>
      <c r="D13" s="24">
        <v>39681</v>
      </c>
      <c r="E13" s="24">
        <v>39681</v>
      </c>
      <c r="F13" s="24">
        <v>40265</v>
      </c>
      <c r="G13" s="24">
        <v>41207</v>
      </c>
      <c r="H13" s="24">
        <v>42182</v>
      </c>
      <c r="I13" s="24">
        <v>43124</v>
      </c>
      <c r="J13" s="24">
        <v>44100</v>
      </c>
      <c r="K13" s="24">
        <v>45041</v>
      </c>
      <c r="L13" s="24">
        <v>46017</v>
      </c>
      <c r="M13" s="24">
        <v>46957</v>
      </c>
      <c r="N13" s="24">
        <v>47935</v>
      </c>
      <c r="O13" s="24">
        <v>48875</v>
      </c>
      <c r="P13" s="24">
        <v>49853</v>
      </c>
      <c r="Q13" s="24">
        <v>50794</v>
      </c>
      <c r="R13" s="24">
        <v>51769</v>
      </c>
      <c r="S13" s="24">
        <v>52711</v>
      </c>
      <c r="T13" s="24">
        <v>53239</v>
      </c>
      <c r="U13" s="24">
        <v>53770</v>
      </c>
      <c r="V13" s="24">
        <v>54307</v>
      </c>
      <c r="W13" s="24">
        <v>54850</v>
      </c>
      <c r="X13" s="24">
        <v>55953</v>
      </c>
      <c r="Y13" s="30">
        <v>57073</v>
      </c>
      <c r="Z13" s="6"/>
      <c r="AA13" s="6"/>
      <c r="AB13" s="6"/>
      <c r="AC13" s="6"/>
      <c r="AD13" s="6"/>
      <c r="AE13" s="6"/>
      <c r="AF13" s="6"/>
    </row>
    <row r="14" spans="1:46" s="4" customFormat="1">
      <c r="A14" s="4">
        <v>3</v>
      </c>
      <c r="B14" s="24">
        <v>37922</v>
      </c>
      <c r="C14" s="24">
        <v>37922</v>
      </c>
      <c r="D14" s="24">
        <v>37922</v>
      </c>
      <c r="E14" s="24">
        <v>37922</v>
      </c>
      <c r="F14" s="24">
        <v>38522</v>
      </c>
      <c r="G14" s="24">
        <v>39463</v>
      </c>
      <c r="H14" s="24">
        <v>40440</v>
      </c>
      <c r="I14" s="24">
        <v>41382</v>
      </c>
      <c r="J14" s="24">
        <v>42358</v>
      </c>
      <c r="K14" s="24">
        <v>43298</v>
      </c>
      <c r="L14" s="24">
        <v>44273</v>
      </c>
      <c r="M14" s="24">
        <v>45217</v>
      </c>
      <c r="N14" s="24">
        <v>46191</v>
      </c>
      <c r="O14" s="24">
        <v>47133</v>
      </c>
      <c r="P14" s="24">
        <v>48110</v>
      </c>
      <c r="Q14" s="24">
        <v>49050</v>
      </c>
      <c r="R14" s="24">
        <v>50028</v>
      </c>
      <c r="S14" s="24">
        <v>50968</v>
      </c>
      <c r="T14" s="24">
        <v>51477</v>
      </c>
      <c r="U14" s="24">
        <v>51992</v>
      </c>
      <c r="V14" s="24">
        <v>52512</v>
      </c>
      <c r="W14" s="24">
        <v>53037</v>
      </c>
      <c r="X14" s="24">
        <v>54104</v>
      </c>
      <c r="Y14" s="30">
        <v>55186</v>
      </c>
      <c r="Z14" s="6"/>
      <c r="AA14" s="6"/>
      <c r="AB14" s="6"/>
      <c r="AC14" s="6"/>
      <c r="AD14" s="6"/>
      <c r="AE14" s="6"/>
      <c r="AF14" s="6"/>
    </row>
    <row r="15" spans="1:46" s="9" customFormat="1">
      <c r="A15" s="1"/>
      <c r="B15" s="2" t="s">
        <v>5</v>
      </c>
      <c r="C15" s="2" t="s">
        <v>6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</row>
    <row r="16" spans="1:46" s="4" customFormat="1">
      <c r="A16" s="4">
        <v>8</v>
      </c>
      <c r="B16" s="31">
        <v>43124</v>
      </c>
      <c r="C16" s="31">
        <v>44366</v>
      </c>
      <c r="D16" s="31">
        <v>45611</v>
      </c>
      <c r="E16" s="31">
        <v>46856</v>
      </c>
      <c r="F16" s="31">
        <v>48101</v>
      </c>
      <c r="G16" s="31">
        <v>49344</v>
      </c>
      <c r="H16" s="31">
        <v>50588</v>
      </c>
      <c r="I16" s="31">
        <v>51833</v>
      </c>
      <c r="J16" s="31">
        <v>53076</v>
      </c>
      <c r="K16" s="31">
        <v>54321</v>
      </c>
      <c r="L16" s="31">
        <v>55566</v>
      </c>
      <c r="M16" s="31">
        <v>56809</v>
      </c>
      <c r="N16" s="31">
        <v>58054</v>
      </c>
      <c r="O16" s="31">
        <v>59300</v>
      </c>
      <c r="P16" s="31">
        <v>60541</v>
      </c>
      <c r="Q16" s="31">
        <v>61787</v>
      </c>
      <c r="R16" s="31">
        <v>63030</v>
      </c>
      <c r="S16" s="31">
        <v>64274</v>
      </c>
      <c r="T16" s="31">
        <v>64904</v>
      </c>
      <c r="U16" s="31">
        <v>65540</v>
      </c>
      <c r="V16" s="31">
        <v>66184</v>
      </c>
      <c r="W16" s="31">
        <v>66832</v>
      </c>
      <c r="X16" s="31">
        <v>67488</v>
      </c>
      <c r="Y16" s="31">
        <v>68838</v>
      </c>
      <c r="Z16" s="6"/>
      <c r="AA16" s="6"/>
      <c r="AB16" s="6"/>
      <c r="AC16" s="6"/>
      <c r="AD16" s="6"/>
      <c r="AE16" s="6"/>
      <c r="AF16" s="6"/>
    </row>
    <row r="17" spans="1:32" s="4" customFormat="1">
      <c r="A17" s="4">
        <v>7</v>
      </c>
      <c r="B17" s="31">
        <v>40012</v>
      </c>
      <c r="C17" s="31">
        <v>40945</v>
      </c>
      <c r="D17" s="31">
        <v>41879</v>
      </c>
      <c r="E17" s="31">
        <v>42812</v>
      </c>
      <c r="F17" s="31">
        <v>43746</v>
      </c>
      <c r="G17" s="31">
        <v>44678</v>
      </c>
      <c r="H17" s="31">
        <v>45611</v>
      </c>
      <c r="I17" s="31">
        <v>46546</v>
      </c>
      <c r="J17" s="31">
        <v>47478</v>
      </c>
      <c r="K17" s="31">
        <v>48410</v>
      </c>
      <c r="L17" s="31">
        <v>49344</v>
      </c>
      <c r="M17" s="31">
        <v>50277</v>
      </c>
      <c r="N17" s="31">
        <v>51211</v>
      </c>
      <c r="O17" s="31">
        <v>52143</v>
      </c>
      <c r="P17" s="31">
        <v>53076</v>
      </c>
      <c r="Q17" s="31">
        <v>54010</v>
      </c>
      <c r="R17" s="31">
        <v>54942</v>
      </c>
      <c r="S17" s="31">
        <v>55876</v>
      </c>
      <c r="T17" s="31">
        <v>56423</v>
      </c>
      <c r="U17" s="31">
        <v>56973</v>
      </c>
      <c r="V17" s="31">
        <v>57530</v>
      </c>
      <c r="W17" s="31">
        <v>58093</v>
      </c>
      <c r="X17" s="31">
        <v>58661</v>
      </c>
      <c r="Y17" s="31">
        <v>59834</v>
      </c>
      <c r="Z17" s="6"/>
      <c r="AA17" s="6"/>
      <c r="AB17" s="6"/>
      <c r="AC17" s="6"/>
      <c r="AD17" s="6"/>
      <c r="AE17" s="6"/>
      <c r="AF17" s="6"/>
    </row>
    <row r="18" spans="1:32" s="4" customFormat="1">
      <c r="A18" s="4">
        <v>1</v>
      </c>
      <c r="B18" s="31">
        <v>36901</v>
      </c>
      <c r="C18" s="31">
        <v>37835</v>
      </c>
      <c r="D18" s="31">
        <v>38768</v>
      </c>
      <c r="E18" s="31">
        <v>39701</v>
      </c>
      <c r="F18" s="31">
        <v>40634</v>
      </c>
      <c r="G18" s="31">
        <v>41568</v>
      </c>
      <c r="H18" s="31">
        <v>42501</v>
      </c>
      <c r="I18" s="31">
        <v>43434</v>
      </c>
      <c r="J18" s="31">
        <v>44366</v>
      </c>
      <c r="K18" s="31">
        <v>45300</v>
      </c>
      <c r="L18" s="31">
        <v>46234</v>
      </c>
      <c r="M18" s="31">
        <v>47167</v>
      </c>
      <c r="N18" s="31">
        <v>48101</v>
      </c>
      <c r="O18" s="31">
        <v>49033</v>
      </c>
      <c r="P18" s="31">
        <v>49966</v>
      </c>
      <c r="Q18" s="31">
        <v>50899</v>
      </c>
      <c r="R18" s="31">
        <v>51833</v>
      </c>
      <c r="S18" s="31">
        <v>52765</v>
      </c>
      <c r="T18" s="31">
        <v>53281</v>
      </c>
      <c r="U18" s="31">
        <v>53801</v>
      </c>
      <c r="V18" s="31">
        <v>54324</v>
      </c>
      <c r="W18" s="31">
        <v>54850</v>
      </c>
      <c r="X18" s="31">
        <v>55391</v>
      </c>
      <c r="Y18" s="31">
        <v>56499</v>
      </c>
      <c r="Z18" s="6"/>
      <c r="AA18" s="6"/>
      <c r="AB18" s="6"/>
      <c r="AC18" s="6"/>
      <c r="AD18" s="6"/>
      <c r="AE18" s="6"/>
      <c r="AF18" s="6"/>
    </row>
    <row r="19" spans="1:32" s="4" customFormat="1">
      <c r="A19" s="4">
        <v>2</v>
      </c>
      <c r="B19" s="31">
        <v>33793</v>
      </c>
      <c r="C19" s="31">
        <v>34631</v>
      </c>
      <c r="D19" s="31">
        <v>35502</v>
      </c>
      <c r="E19" s="31">
        <v>36341</v>
      </c>
      <c r="F19" s="31">
        <v>37211</v>
      </c>
      <c r="G19" s="31">
        <v>38052</v>
      </c>
      <c r="H19" s="31">
        <v>38924</v>
      </c>
      <c r="I19" s="31">
        <v>39763</v>
      </c>
      <c r="J19" s="31">
        <v>40634</v>
      </c>
      <c r="K19" s="31">
        <v>41474</v>
      </c>
      <c r="L19" s="31">
        <v>42345</v>
      </c>
      <c r="M19" s="31">
        <v>43185</v>
      </c>
      <c r="N19" s="31">
        <v>44057</v>
      </c>
      <c r="O19" s="31">
        <v>44897</v>
      </c>
      <c r="P19" s="31">
        <v>45767</v>
      </c>
      <c r="Q19" s="31">
        <v>46607</v>
      </c>
      <c r="R19" s="31">
        <v>47478</v>
      </c>
      <c r="S19" s="31">
        <v>48319</v>
      </c>
      <c r="T19" s="31">
        <v>48789</v>
      </c>
      <c r="U19" s="31">
        <v>49263</v>
      </c>
      <c r="V19" s="31">
        <v>49744</v>
      </c>
      <c r="W19" s="31">
        <v>50228</v>
      </c>
      <c r="X19" s="31">
        <v>50714</v>
      </c>
      <c r="Y19" s="31">
        <v>51728</v>
      </c>
      <c r="Z19" s="6"/>
      <c r="AA19" s="6"/>
      <c r="AB19" s="6"/>
      <c r="AC19" s="6"/>
      <c r="AD19" s="6"/>
      <c r="AE19" s="6"/>
      <c r="AF19" s="6"/>
    </row>
    <row r="20" spans="1:32" s="4" customFormat="1">
      <c r="A20" s="4">
        <v>3</v>
      </c>
      <c r="B20" s="31">
        <v>32391</v>
      </c>
      <c r="C20" s="31">
        <v>33076</v>
      </c>
      <c r="D20" s="31">
        <v>33948</v>
      </c>
      <c r="E20" s="31">
        <v>34787</v>
      </c>
      <c r="F20" s="31">
        <v>35658</v>
      </c>
      <c r="G20" s="31">
        <v>36497</v>
      </c>
      <c r="H20" s="31">
        <v>37368</v>
      </c>
      <c r="I20" s="31">
        <v>38209</v>
      </c>
      <c r="J20" s="31">
        <v>39080</v>
      </c>
      <c r="K20" s="31">
        <v>39918</v>
      </c>
      <c r="L20" s="31">
        <v>40789</v>
      </c>
      <c r="M20" s="31">
        <v>41628</v>
      </c>
      <c r="N20" s="31">
        <v>42501</v>
      </c>
      <c r="O20" s="31">
        <v>43342</v>
      </c>
      <c r="P20" s="31">
        <v>44211</v>
      </c>
      <c r="Q20" s="31">
        <v>45051</v>
      </c>
      <c r="R20" s="31">
        <v>45923</v>
      </c>
      <c r="S20" s="31">
        <v>46763</v>
      </c>
      <c r="T20" s="31">
        <v>47218</v>
      </c>
      <c r="U20" s="31">
        <v>47676</v>
      </c>
      <c r="V20" s="31">
        <v>48140</v>
      </c>
      <c r="W20" s="31">
        <v>48609</v>
      </c>
      <c r="X20" s="31">
        <v>49081</v>
      </c>
      <c r="Y20" s="32">
        <v>50062</v>
      </c>
      <c r="Z20" s="6"/>
      <c r="AA20" s="6"/>
      <c r="AB20" s="6"/>
      <c r="AC20" s="6"/>
      <c r="AD20" s="6"/>
      <c r="AE20" s="6"/>
      <c r="AF20" s="6"/>
    </row>
    <row r="21" spans="1:32" s="9" customFormat="1">
      <c r="A21" s="1"/>
      <c r="B21" s="2" t="s">
        <v>7</v>
      </c>
      <c r="C21" s="2" t="s">
        <v>8</v>
      </c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</row>
    <row r="22" spans="1:32" s="4" customFormat="1">
      <c r="A22" s="4">
        <v>8</v>
      </c>
      <c r="B22" s="33">
        <v>45401.347999999998</v>
      </c>
      <c r="C22" s="33">
        <v>46743.896000000001</v>
      </c>
      <c r="D22" s="33">
        <v>48088.675999999999</v>
      </c>
      <c r="E22" s="33">
        <v>49432.34</v>
      </c>
      <c r="F22" s="33">
        <v>50777.120000000003</v>
      </c>
      <c r="G22" s="33">
        <v>52121.9</v>
      </c>
      <c r="H22" s="33">
        <v>53265.564000000006</v>
      </c>
      <c r="I22" s="33">
        <v>54610.344000000005</v>
      </c>
      <c r="J22" s="33">
        <v>55954.008000000002</v>
      </c>
      <c r="K22" s="33">
        <v>57298.788000000008</v>
      </c>
      <c r="L22" s="33">
        <v>58643.568000000007</v>
      </c>
      <c r="M22" s="33">
        <v>59987.232000000004</v>
      </c>
      <c r="N22" s="33">
        <v>61332.012000000002</v>
      </c>
      <c r="O22" s="33">
        <v>62675.676000000007</v>
      </c>
      <c r="P22" s="33">
        <v>64019.340000000004</v>
      </c>
      <c r="Q22" s="33">
        <v>65364.12</v>
      </c>
      <c r="R22" s="33">
        <v>66707.784</v>
      </c>
      <c r="S22" s="33">
        <v>68052.564000000013</v>
      </c>
      <c r="T22" s="33">
        <v>68733.324000000008</v>
      </c>
      <c r="U22" s="33">
        <v>69419.664000000004</v>
      </c>
      <c r="V22" s="33">
        <v>70114.932000000001</v>
      </c>
      <c r="W22" s="33">
        <v>70815.780000000013</v>
      </c>
      <c r="X22" s="33">
        <v>71524.44</v>
      </c>
      <c r="Y22" s="33">
        <v>72239.796000000002</v>
      </c>
      <c r="Z22" s="33">
        <v>72962.193960000004</v>
      </c>
      <c r="AA22" s="33">
        <v>72962.193960000004</v>
      </c>
      <c r="AB22" s="33">
        <v>72962.193960000004</v>
      </c>
      <c r="AC22" s="33">
        <v>72962.193960000004</v>
      </c>
      <c r="AD22" s="33">
        <v>72962.193960000004</v>
      </c>
      <c r="AE22" s="33">
        <v>72962.193960000004</v>
      </c>
      <c r="AF22" s="33">
        <v>72962.193960000004</v>
      </c>
    </row>
    <row r="23" spans="1:32" s="4" customFormat="1">
      <c r="A23" s="4">
        <v>7</v>
      </c>
      <c r="B23" s="24">
        <v>42039.955999999998</v>
      </c>
      <c r="C23" s="24">
        <v>43047.703999999998</v>
      </c>
      <c r="D23" s="24">
        <v>44057</v>
      </c>
      <c r="E23" s="24">
        <v>45064.315999999999</v>
      </c>
      <c r="F23" s="24">
        <v>46072.063999999998</v>
      </c>
      <c r="G23" s="24">
        <v>47080.928</v>
      </c>
      <c r="H23" s="24">
        <v>47888.676000000007</v>
      </c>
      <c r="I23" s="24">
        <v>48896.424000000006</v>
      </c>
      <c r="J23" s="24">
        <v>49905.288000000008</v>
      </c>
      <c r="K23" s="24">
        <v>50913.036000000007</v>
      </c>
      <c r="L23" s="24">
        <v>51921.9</v>
      </c>
      <c r="M23" s="24">
        <v>52929.648000000008</v>
      </c>
      <c r="N23" s="24">
        <v>53938.512000000002</v>
      </c>
      <c r="O23" s="24">
        <v>54946.26</v>
      </c>
      <c r="P23" s="24">
        <v>55954.008000000002</v>
      </c>
      <c r="Q23" s="24">
        <v>56962.872000000003</v>
      </c>
      <c r="R23" s="24">
        <v>57970.62</v>
      </c>
      <c r="S23" s="24">
        <v>58978.368000000002</v>
      </c>
      <c r="T23" s="24">
        <v>59568.732000000004</v>
      </c>
      <c r="U23" s="24">
        <v>60166</v>
      </c>
      <c r="V23" s="24">
        <v>60766.200000000004</v>
      </c>
      <c r="W23" s="24">
        <v>61373.304000000004</v>
      </c>
      <c r="X23" s="24">
        <v>61987.104000000007</v>
      </c>
      <c r="Y23" s="33">
        <v>62606</v>
      </c>
      <c r="Z23" s="33">
        <v>63233</v>
      </c>
      <c r="AA23" s="33">
        <v>63233</v>
      </c>
      <c r="AB23" s="33">
        <v>63233</v>
      </c>
      <c r="AC23" s="33">
        <v>63233</v>
      </c>
      <c r="AD23" s="33">
        <v>63233</v>
      </c>
      <c r="AE23" s="33">
        <v>63233</v>
      </c>
      <c r="AF23" s="33">
        <v>63233</v>
      </c>
    </row>
    <row r="24" spans="1:32" s="4" customFormat="1">
      <c r="A24" s="4">
        <v>1</v>
      </c>
      <c r="B24" s="5">
        <v>38679.68</v>
      </c>
      <c r="C24" s="5">
        <v>39687.428</v>
      </c>
      <c r="D24" s="5">
        <v>40695.175999999999</v>
      </c>
      <c r="E24" s="5">
        <v>41704.04</v>
      </c>
      <c r="F24" s="5">
        <v>42711.788</v>
      </c>
      <c r="G24" s="5">
        <v>43719.536</v>
      </c>
      <c r="H24" s="5">
        <v>44528.4</v>
      </c>
      <c r="I24" s="5">
        <v>45536.148000000001</v>
      </c>
      <c r="J24" s="5">
        <v>46543.896000000008</v>
      </c>
      <c r="K24" s="5">
        <v>47552.76</v>
      </c>
      <c r="L24" s="5">
        <v>48561.624000000003</v>
      </c>
      <c r="M24" s="5">
        <v>49569.372000000003</v>
      </c>
      <c r="N24" s="5">
        <v>50577.120000000003</v>
      </c>
      <c r="O24" s="5">
        <v>51585.984000000004</v>
      </c>
      <c r="P24" s="5">
        <v>52593.732000000004</v>
      </c>
      <c r="Q24" s="5">
        <v>53601.48</v>
      </c>
      <c r="R24" s="5">
        <v>54610.344000000005</v>
      </c>
      <c r="S24" s="5">
        <v>55618.092000000004</v>
      </c>
      <c r="T24" s="5">
        <v>56174.976000000002</v>
      </c>
      <c r="U24" s="5">
        <v>56736.324000000008</v>
      </c>
      <c r="V24" s="5">
        <v>57303.252000000008</v>
      </c>
      <c r="W24" s="5">
        <v>57876.876000000004</v>
      </c>
      <c r="X24" s="5">
        <v>58454.964000000007</v>
      </c>
      <c r="Y24" s="5">
        <v>59039.748000000007</v>
      </c>
      <c r="Z24" s="5">
        <v>59630.145480000007</v>
      </c>
      <c r="AA24" s="5">
        <v>59630.145480000007</v>
      </c>
      <c r="AB24" s="5">
        <v>59630.145480000007</v>
      </c>
      <c r="AC24" s="5">
        <v>59630.145480000007</v>
      </c>
      <c r="AD24" s="5">
        <v>59630.145480000007</v>
      </c>
      <c r="AE24" s="5">
        <v>59630.145480000007</v>
      </c>
      <c r="AF24" s="5">
        <v>59630.145480000007</v>
      </c>
    </row>
    <row r="25" spans="1:32" s="4" customFormat="1">
      <c r="A25" s="4">
        <v>2</v>
      </c>
      <c r="B25" s="5">
        <v>35319.404000000002</v>
      </c>
      <c r="C25" s="5">
        <v>36226.712</v>
      </c>
      <c r="D25" s="5">
        <v>37166.383999999998</v>
      </c>
      <c r="E25" s="5">
        <v>38073.692000000003</v>
      </c>
      <c r="F25" s="5">
        <v>39014.480000000003</v>
      </c>
      <c r="G25" s="5">
        <v>39922.904000000002</v>
      </c>
      <c r="H25" s="5">
        <v>40663.692000000003</v>
      </c>
      <c r="I25" s="5">
        <v>41571.000000000007</v>
      </c>
      <c r="J25" s="5">
        <v>42511.788</v>
      </c>
      <c r="K25" s="5">
        <v>43419.096000000005</v>
      </c>
      <c r="L25" s="5">
        <v>44359.884000000005</v>
      </c>
      <c r="M25" s="5">
        <v>45267.192000000003</v>
      </c>
      <c r="N25" s="5">
        <v>46207.98</v>
      </c>
      <c r="O25" s="5">
        <v>47115.288000000008</v>
      </c>
      <c r="P25" s="5">
        <v>48057.192000000003</v>
      </c>
      <c r="Q25" s="5">
        <v>48964.500000000007</v>
      </c>
      <c r="R25" s="5">
        <v>49905.288000000008</v>
      </c>
      <c r="S25" s="5">
        <v>50812.596000000005</v>
      </c>
      <c r="T25" s="5">
        <v>51321.492000000006</v>
      </c>
      <c r="U25" s="5">
        <v>51833.736000000004</v>
      </c>
      <c r="V25" s="5">
        <v>52352.676000000007</v>
      </c>
      <c r="W25" s="5">
        <v>52876.08</v>
      </c>
      <c r="X25" s="5">
        <v>53403.948000000004</v>
      </c>
      <c r="Y25" s="5">
        <v>53938.512000000002</v>
      </c>
      <c r="Z25" s="5">
        <v>54476</v>
      </c>
      <c r="AA25" s="5">
        <v>54476</v>
      </c>
      <c r="AB25" s="5">
        <v>54476</v>
      </c>
      <c r="AC25" s="5">
        <v>54476</v>
      </c>
      <c r="AD25" s="5">
        <v>54476</v>
      </c>
      <c r="AE25" s="5">
        <v>54476</v>
      </c>
      <c r="AF25" s="5">
        <v>54476</v>
      </c>
    </row>
    <row r="26" spans="1:32" s="4" customFormat="1">
      <c r="A26" s="4">
        <v>3</v>
      </c>
      <c r="B26" s="5">
        <v>33806.108</v>
      </c>
      <c r="C26" s="5">
        <v>34544.9</v>
      </c>
      <c r="D26" s="5">
        <v>35486.803999999996</v>
      </c>
      <c r="E26" s="5">
        <v>36394.112000000001</v>
      </c>
      <c r="F26" s="5">
        <v>37334.9</v>
      </c>
      <c r="G26" s="5">
        <v>38242.207999999999</v>
      </c>
      <c r="H26" s="5">
        <v>38982.996000000006</v>
      </c>
      <c r="I26" s="5">
        <v>39891.420000000006</v>
      </c>
      <c r="J26" s="5">
        <v>40832.208000000006</v>
      </c>
      <c r="K26" s="5">
        <v>41738.400000000001</v>
      </c>
      <c r="L26" s="5">
        <v>42679.188000000002</v>
      </c>
      <c r="M26" s="5">
        <v>43586.496000000006</v>
      </c>
      <c r="N26" s="5">
        <v>44528.4</v>
      </c>
      <c r="O26" s="5">
        <v>45435.708000000006</v>
      </c>
      <c r="P26" s="5">
        <v>46376.496000000006</v>
      </c>
      <c r="Q26" s="5">
        <v>47283.804000000004</v>
      </c>
      <c r="R26" s="5">
        <v>48225.708000000006</v>
      </c>
      <c r="S26" s="5">
        <v>49133.016000000003</v>
      </c>
      <c r="T26" s="5">
        <v>49624.056000000004</v>
      </c>
      <c r="U26" s="5">
        <v>50119.560000000005</v>
      </c>
      <c r="V26" s="5">
        <v>50621.760000000002</v>
      </c>
      <c r="W26" s="5">
        <v>51127.308000000005</v>
      </c>
      <c r="X26" s="5">
        <v>51638.436000000002</v>
      </c>
      <c r="Y26" s="5">
        <v>52154.028000000006</v>
      </c>
      <c r="Z26" s="5">
        <v>52675.568280000007</v>
      </c>
      <c r="AA26" s="5">
        <v>52675.568280000007</v>
      </c>
      <c r="AB26" s="5">
        <v>52675.568280000007</v>
      </c>
      <c r="AC26" s="5">
        <v>52675.568280000007</v>
      </c>
      <c r="AD26" s="5">
        <v>52675.568280000007</v>
      </c>
      <c r="AE26" s="5">
        <v>52675.568280000007</v>
      </c>
      <c r="AF26" s="5">
        <v>52675.568280000007</v>
      </c>
    </row>
    <row r="27" spans="1:32" s="9" customFormat="1">
      <c r="A27" s="1"/>
      <c r="B27" s="2" t="s">
        <v>9</v>
      </c>
      <c r="C27" s="2" t="s">
        <v>10</v>
      </c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</row>
    <row r="28" spans="1:32" s="4" customFormat="1">
      <c r="A28" s="4">
        <v>8</v>
      </c>
      <c r="B28" s="34">
        <v>44958</v>
      </c>
      <c r="C28" s="34">
        <v>46294</v>
      </c>
      <c r="D28" s="34">
        <v>47631</v>
      </c>
      <c r="E28" s="34">
        <v>48968</v>
      </c>
      <c r="F28" s="34">
        <v>50305</v>
      </c>
      <c r="G28" s="34">
        <v>51643</v>
      </c>
      <c r="H28" s="34">
        <v>52979</v>
      </c>
      <c r="I28" s="34">
        <v>54317</v>
      </c>
      <c r="J28" s="34">
        <v>55653</v>
      </c>
      <c r="K28" s="34">
        <v>56991</v>
      </c>
      <c r="L28" s="34">
        <v>58328</v>
      </c>
      <c r="M28" s="34">
        <v>59665</v>
      </c>
      <c r="N28" s="34">
        <v>61002</v>
      </c>
      <c r="O28" s="34">
        <v>62339</v>
      </c>
      <c r="P28" s="34">
        <v>63675</v>
      </c>
      <c r="Q28" s="34">
        <v>65013</v>
      </c>
      <c r="R28" s="34">
        <v>66349</v>
      </c>
      <c r="S28" s="34">
        <v>67687</v>
      </c>
      <c r="T28" s="34">
        <v>68364</v>
      </c>
      <c r="U28" s="34">
        <v>69048</v>
      </c>
      <c r="V28" s="34">
        <v>69738</v>
      </c>
      <c r="W28" s="34">
        <v>70435</v>
      </c>
      <c r="X28" s="34">
        <v>71140</v>
      </c>
      <c r="Y28" s="35">
        <f>ROUND(64731*1.11,0)</f>
        <v>71851</v>
      </c>
      <c r="Z28" s="6"/>
      <c r="AA28" s="6"/>
      <c r="AB28" s="6"/>
      <c r="AC28" s="6"/>
      <c r="AD28" s="6"/>
      <c r="AE28" s="6"/>
      <c r="AF28" s="6"/>
    </row>
    <row r="29" spans="1:32" s="4" customFormat="1">
      <c r="A29" s="4">
        <v>7</v>
      </c>
      <c r="B29" s="34">
        <v>41615</v>
      </c>
      <c r="C29" s="34">
        <v>42617</v>
      </c>
      <c r="D29" s="34">
        <v>43621</v>
      </c>
      <c r="E29" s="34">
        <v>44623</v>
      </c>
      <c r="F29" s="34">
        <v>45625</v>
      </c>
      <c r="G29" s="34">
        <v>46629</v>
      </c>
      <c r="H29" s="34">
        <v>47631</v>
      </c>
      <c r="I29" s="34">
        <v>48634</v>
      </c>
      <c r="J29" s="34">
        <v>49637</v>
      </c>
      <c r="K29" s="34">
        <v>50639</v>
      </c>
      <c r="L29" s="34">
        <v>51643</v>
      </c>
      <c r="M29" s="34">
        <v>52645</v>
      </c>
      <c r="N29" s="34">
        <v>53649</v>
      </c>
      <c r="O29" s="34">
        <v>54651</v>
      </c>
      <c r="P29" s="34">
        <v>55653</v>
      </c>
      <c r="Q29" s="34">
        <v>56657</v>
      </c>
      <c r="R29" s="34">
        <v>57659</v>
      </c>
      <c r="S29" s="34">
        <v>58661</v>
      </c>
      <c r="T29" s="34">
        <v>59248</v>
      </c>
      <c r="U29" s="34">
        <v>59841</v>
      </c>
      <c r="V29" s="34">
        <v>60440</v>
      </c>
      <c r="W29" s="34">
        <v>61043</v>
      </c>
      <c r="X29" s="34">
        <v>61654</v>
      </c>
      <c r="Y29" s="35">
        <f>ROUND(56100*1.11,0)</f>
        <v>62271</v>
      </c>
      <c r="Z29" s="6"/>
      <c r="AA29" s="6"/>
      <c r="AB29" s="6"/>
      <c r="AC29" s="6"/>
      <c r="AD29" s="6"/>
      <c r="AE29" s="6"/>
      <c r="AF29" s="6"/>
    </row>
    <row r="30" spans="1:32" s="4" customFormat="1">
      <c r="A30" s="4">
        <v>1</v>
      </c>
      <c r="B30" s="34">
        <v>38273</v>
      </c>
      <c r="C30" s="34">
        <v>39275</v>
      </c>
      <c r="D30" s="34">
        <v>40277</v>
      </c>
      <c r="E30" s="34">
        <v>41281</v>
      </c>
      <c r="F30" s="34">
        <v>42283</v>
      </c>
      <c r="G30" s="34">
        <v>43286</v>
      </c>
      <c r="H30" s="34">
        <v>44289</v>
      </c>
      <c r="I30" s="34">
        <v>45291</v>
      </c>
      <c r="J30" s="34">
        <v>46294</v>
      </c>
      <c r="K30" s="34">
        <v>47297</v>
      </c>
      <c r="L30" s="34">
        <v>48301</v>
      </c>
      <c r="M30" s="34">
        <v>49303</v>
      </c>
      <c r="N30" s="34">
        <v>50305</v>
      </c>
      <c r="O30" s="34">
        <v>51309</v>
      </c>
      <c r="P30" s="34">
        <v>52311</v>
      </c>
      <c r="Q30" s="34">
        <v>53313</v>
      </c>
      <c r="R30" s="34">
        <v>54317</v>
      </c>
      <c r="S30" s="34">
        <v>55319</v>
      </c>
      <c r="T30" s="34">
        <v>55873</v>
      </c>
      <c r="U30" s="34">
        <v>56431</v>
      </c>
      <c r="V30" s="34">
        <v>56995</v>
      </c>
      <c r="W30" s="34">
        <v>57566</v>
      </c>
      <c r="X30" s="34">
        <v>58141</v>
      </c>
      <c r="Y30" s="35">
        <f>ROUND(52903*1.11,0)</f>
        <v>58722</v>
      </c>
      <c r="Z30" s="6"/>
      <c r="AA30" s="6"/>
      <c r="AB30" s="6"/>
      <c r="AC30" s="6"/>
      <c r="AD30" s="6"/>
      <c r="AE30" s="6"/>
      <c r="AF30" s="6"/>
    </row>
    <row r="31" spans="1:32" s="4" customFormat="1">
      <c r="A31" s="4">
        <v>2</v>
      </c>
      <c r="B31" s="34">
        <v>34931</v>
      </c>
      <c r="C31" s="34">
        <v>35833</v>
      </c>
      <c r="D31" s="34">
        <v>36768</v>
      </c>
      <c r="E31" s="34">
        <v>37670</v>
      </c>
      <c r="F31" s="34">
        <v>38606</v>
      </c>
      <c r="G31" s="34">
        <v>39509</v>
      </c>
      <c r="H31" s="34">
        <v>40445</v>
      </c>
      <c r="I31" s="34">
        <v>41348</v>
      </c>
      <c r="J31" s="34">
        <v>42283</v>
      </c>
      <c r="K31" s="34">
        <v>43186</v>
      </c>
      <c r="L31" s="34">
        <v>44121</v>
      </c>
      <c r="M31" s="34">
        <v>45024</v>
      </c>
      <c r="N31" s="34">
        <v>45960</v>
      </c>
      <c r="O31" s="34">
        <v>46862</v>
      </c>
      <c r="P31" s="34">
        <v>47799</v>
      </c>
      <c r="Q31" s="34">
        <v>48701</v>
      </c>
      <c r="R31" s="34">
        <v>49637</v>
      </c>
      <c r="S31" s="34">
        <v>50339</v>
      </c>
      <c r="T31" s="34">
        <v>51046</v>
      </c>
      <c r="U31" s="34">
        <v>51555</v>
      </c>
      <c r="V31" s="34">
        <v>52071</v>
      </c>
      <c r="W31" s="34">
        <v>52592</v>
      </c>
      <c r="X31" s="34">
        <v>53117</v>
      </c>
      <c r="Y31" s="35">
        <f>ROUND(48332*1.11,0)</f>
        <v>53649</v>
      </c>
      <c r="Z31" s="6"/>
      <c r="AA31" s="6"/>
      <c r="AB31" s="6"/>
      <c r="AC31" s="6"/>
      <c r="AD31" s="6"/>
      <c r="AE31" s="6"/>
      <c r="AF31" s="6"/>
    </row>
    <row r="32" spans="1:32" s="4" customFormat="1">
      <c r="A32" s="4">
        <v>3</v>
      </c>
      <c r="B32" s="34">
        <v>33425</v>
      </c>
      <c r="C32" s="34">
        <v>34160</v>
      </c>
      <c r="D32" s="34">
        <v>35097</v>
      </c>
      <c r="E32" s="34">
        <v>36000</v>
      </c>
      <c r="F32" s="34">
        <v>36935</v>
      </c>
      <c r="G32" s="34">
        <v>37838</v>
      </c>
      <c r="H32" s="34">
        <v>38773</v>
      </c>
      <c r="I32" s="34">
        <v>39677</v>
      </c>
      <c r="J32" s="34">
        <v>40613</v>
      </c>
      <c r="K32" s="34">
        <v>41514</v>
      </c>
      <c r="L32" s="34">
        <v>42450</v>
      </c>
      <c r="M32" s="34">
        <v>43352</v>
      </c>
      <c r="N32" s="34">
        <v>44289</v>
      </c>
      <c r="O32" s="34">
        <v>45191</v>
      </c>
      <c r="P32" s="34">
        <v>46127</v>
      </c>
      <c r="Q32" s="34">
        <v>47030</v>
      </c>
      <c r="R32" s="34">
        <v>47966</v>
      </c>
      <c r="S32" s="34">
        <v>48869</v>
      </c>
      <c r="T32" s="34">
        <v>49356</v>
      </c>
      <c r="U32" s="34">
        <v>49850</v>
      </c>
      <c r="V32" s="34">
        <v>50350</v>
      </c>
      <c r="W32" s="34">
        <v>50852</v>
      </c>
      <c r="X32" s="34">
        <v>51361</v>
      </c>
      <c r="Y32" s="35">
        <f>ROUND(46733*1.11,0)</f>
        <v>51874</v>
      </c>
      <c r="Z32" s="6"/>
      <c r="AA32" s="6"/>
      <c r="AB32" s="6"/>
      <c r="AC32" s="6"/>
      <c r="AD32" s="6"/>
      <c r="AE32" s="6"/>
      <c r="AF32" s="6"/>
    </row>
    <row r="33" spans="1:32" s="9" customFormat="1">
      <c r="A33" s="1"/>
      <c r="B33" s="2" t="s">
        <v>11</v>
      </c>
      <c r="C33" s="2" t="s">
        <v>12</v>
      </c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</row>
    <row r="34" spans="1:32" s="4" customFormat="1">
      <c r="A34" s="4">
        <v>8</v>
      </c>
      <c r="B34" s="34">
        <v>45161</v>
      </c>
      <c r="C34" s="34">
        <v>46502</v>
      </c>
      <c r="D34" s="34">
        <v>47846</v>
      </c>
      <c r="E34" s="34">
        <v>49188</v>
      </c>
      <c r="F34" s="34">
        <v>50532</v>
      </c>
      <c r="G34" s="34">
        <v>51875</v>
      </c>
      <c r="H34" s="34">
        <v>53218</v>
      </c>
      <c r="I34" s="34">
        <v>54561</v>
      </c>
      <c r="J34" s="34">
        <v>55904</v>
      </c>
      <c r="K34" s="34">
        <v>57247</v>
      </c>
      <c r="L34" s="34">
        <v>58591</v>
      </c>
      <c r="M34" s="34">
        <v>59933</v>
      </c>
      <c r="N34" s="34">
        <v>61277</v>
      </c>
      <c r="O34" s="34">
        <v>62620</v>
      </c>
      <c r="P34" s="34">
        <v>63962</v>
      </c>
      <c r="Q34" s="34">
        <v>65306</v>
      </c>
      <c r="R34" s="34">
        <v>66648</v>
      </c>
      <c r="S34" s="34">
        <v>67992</v>
      </c>
      <c r="T34" s="34">
        <v>68673</v>
      </c>
      <c r="U34" s="34">
        <v>69357</v>
      </c>
      <c r="V34" s="34">
        <v>70053</v>
      </c>
      <c r="W34" s="34">
        <v>70751</v>
      </c>
      <c r="X34" s="34">
        <v>71460</v>
      </c>
      <c r="Y34" s="34">
        <v>72175</v>
      </c>
      <c r="Z34" s="16"/>
      <c r="AA34" s="16"/>
      <c r="AB34" s="16"/>
      <c r="AC34" s="16"/>
      <c r="AD34" s="6"/>
      <c r="AE34" s="6"/>
      <c r="AF34" s="6"/>
    </row>
    <row r="35" spans="1:32" s="4" customFormat="1">
      <c r="A35" s="4">
        <v>7</v>
      </c>
      <c r="B35" s="34">
        <v>41802</v>
      </c>
      <c r="C35" s="34">
        <v>42809</v>
      </c>
      <c r="D35" s="34">
        <v>43817</v>
      </c>
      <c r="E35" s="34">
        <v>44824</v>
      </c>
      <c r="F35" s="34">
        <v>45831</v>
      </c>
      <c r="G35" s="34">
        <v>46839</v>
      </c>
      <c r="H35" s="34">
        <v>47846</v>
      </c>
      <c r="I35" s="34">
        <v>48853</v>
      </c>
      <c r="J35" s="34">
        <v>49861</v>
      </c>
      <c r="K35" s="34">
        <v>50867</v>
      </c>
      <c r="L35" s="34">
        <v>51875</v>
      </c>
      <c r="M35" s="34">
        <v>52889</v>
      </c>
      <c r="N35" s="34">
        <v>53890</v>
      </c>
      <c r="O35" s="34">
        <v>54897</v>
      </c>
      <c r="P35" s="34">
        <v>55904</v>
      </c>
      <c r="Q35" s="34">
        <v>56912</v>
      </c>
      <c r="R35" s="34">
        <v>57919</v>
      </c>
      <c r="S35" s="34">
        <v>58926</v>
      </c>
      <c r="T35" s="34">
        <v>59518</v>
      </c>
      <c r="U35" s="34">
        <v>60112</v>
      </c>
      <c r="V35" s="34">
        <v>60712</v>
      </c>
      <c r="W35" s="34">
        <v>61319</v>
      </c>
      <c r="X35" s="34">
        <v>61930</v>
      </c>
      <c r="Y35" s="34">
        <v>62552</v>
      </c>
      <c r="Z35" s="16"/>
      <c r="AA35" s="16"/>
      <c r="AB35" s="16"/>
      <c r="AC35" s="16"/>
      <c r="AD35" s="6"/>
      <c r="AE35" s="6"/>
      <c r="AF35" s="6"/>
    </row>
    <row r="36" spans="1:32" s="4" customFormat="1">
      <c r="A36" s="4">
        <v>1</v>
      </c>
      <c r="B36" s="34">
        <v>38445</v>
      </c>
      <c r="C36" s="34">
        <v>39452</v>
      </c>
      <c r="D36" s="34">
        <v>40459</v>
      </c>
      <c r="E36" s="34">
        <v>41467</v>
      </c>
      <c r="F36" s="34">
        <v>42474</v>
      </c>
      <c r="G36" s="34">
        <v>43481</v>
      </c>
      <c r="H36" s="34">
        <v>44489</v>
      </c>
      <c r="I36" s="34">
        <v>45495</v>
      </c>
      <c r="J36" s="34">
        <v>46502</v>
      </c>
      <c r="K36" s="34">
        <v>47510</v>
      </c>
      <c r="L36" s="34">
        <v>48517</v>
      </c>
      <c r="M36" s="34">
        <v>49525</v>
      </c>
      <c r="N36" s="34">
        <v>50532</v>
      </c>
      <c r="O36" s="34">
        <v>51540</v>
      </c>
      <c r="P36" s="34">
        <v>52547</v>
      </c>
      <c r="Q36" s="34">
        <v>53553</v>
      </c>
      <c r="R36" s="34">
        <v>54561</v>
      </c>
      <c r="S36" s="34">
        <v>55568</v>
      </c>
      <c r="T36" s="34">
        <v>56126</v>
      </c>
      <c r="U36" s="34">
        <v>56687</v>
      </c>
      <c r="V36" s="34">
        <v>57254</v>
      </c>
      <c r="W36" s="34">
        <v>57825</v>
      </c>
      <c r="X36" s="34">
        <v>58403</v>
      </c>
      <c r="Y36" s="34">
        <v>58987</v>
      </c>
      <c r="Z36" s="16"/>
      <c r="AA36" s="16"/>
      <c r="AB36" s="16"/>
      <c r="AC36" s="16"/>
      <c r="AD36" s="6"/>
      <c r="AE36" s="6"/>
      <c r="AF36" s="6"/>
    </row>
    <row r="37" spans="1:32" s="4" customFormat="1">
      <c r="A37" s="4">
        <v>2</v>
      </c>
      <c r="B37" s="34">
        <v>35088</v>
      </c>
      <c r="C37" s="34">
        <v>35994</v>
      </c>
      <c r="D37" s="34">
        <v>36933</v>
      </c>
      <c r="E37" s="34">
        <v>37840</v>
      </c>
      <c r="F37" s="34">
        <v>38780</v>
      </c>
      <c r="G37" s="34">
        <v>39687</v>
      </c>
      <c r="H37" s="34">
        <v>40627</v>
      </c>
      <c r="I37" s="34">
        <v>41534</v>
      </c>
      <c r="J37" s="34">
        <v>42474</v>
      </c>
      <c r="K37" s="34">
        <v>43380</v>
      </c>
      <c r="L37" s="34">
        <v>44320</v>
      </c>
      <c r="M37" s="34">
        <v>45227</v>
      </c>
      <c r="N37" s="34">
        <v>46167</v>
      </c>
      <c r="O37" s="34">
        <v>47073</v>
      </c>
      <c r="P37" s="34">
        <v>48014</v>
      </c>
      <c r="Q37" s="34">
        <v>48921</v>
      </c>
      <c r="R37" s="34">
        <v>49861</v>
      </c>
      <c r="S37" s="34">
        <v>50767</v>
      </c>
      <c r="T37" s="34">
        <v>51274</v>
      </c>
      <c r="U37" s="34">
        <v>51787</v>
      </c>
      <c r="V37" s="34">
        <v>52305</v>
      </c>
      <c r="W37" s="34">
        <v>52829</v>
      </c>
      <c r="X37" s="34">
        <v>53356</v>
      </c>
      <c r="Y37" s="34">
        <v>53891</v>
      </c>
      <c r="Z37" s="16"/>
      <c r="AA37" s="16"/>
      <c r="AB37" s="16"/>
      <c r="AC37" s="16"/>
      <c r="AD37" s="6"/>
      <c r="AE37" s="6"/>
      <c r="AF37" s="6"/>
    </row>
    <row r="38" spans="1:32" s="4" customFormat="1">
      <c r="A38" s="4">
        <v>3</v>
      </c>
      <c r="B38" s="34">
        <v>33576</v>
      </c>
      <c r="C38" s="34">
        <v>34314</v>
      </c>
      <c r="D38" s="34">
        <v>35255</v>
      </c>
      <c r="E38" s="34">
        <v>36162</v>
      </c>
      <c r="F38" s="34">
        <v>37102</v>
      </c>
      <c r="G38" s="34">
        <v>38008</v>
      </c>
      <c r="H38" s="34">
        <v>38948</v>
      </c>
      <c r="I38" s="34">
        <v>39856</v>
      </c>
      <c r="J38" s="34">
        <v>40796</v>
      </c>
      <c r="K38" s="34">
        <v>41701</v>
      </c>
      <c r="L38" s="34">
        <v>42641</v>
      </c>
      <c r="M38" s="34">
        <v>43547</v>
      </c>
      <c r="N38" s="34">
        <v>44489</v>
      </c>
      <c r="O38" s="34">
        <v>45395</v>
      </c>
      <c r="P38" s="34">
        <v>46335</v>
      </c>
      <c r="Q38" s="34">
        <v>47241</v>
      </c>
      <c r="R38" s="34">
        <v>48182</v>
      </c>
      <c r="S38" s="34">
        <v>49089</v>
      </c>
      <c r="T38" s="34">
        <v>49578</v>
      </c>
      <c r="U38" s="34">
        <v>50076</v>
      </c>
      <c r="V38" s="34">
        <v>50576</v>
      </c>
      <c r="W38" s="34">
        <v>51083</v>
      </c>
      <c r="X38" s="34">
        <v>51593</v>
      </c>
      <c r="Y38" s="34">
        <v>52107</v>
      </c>
      <c r="Z38" s="16"/>
      <c r="AA38" s="16"/>
      <c r="AB38" s="16"/>
      <c r="AC38" s="16"/>
      <c r="AD38" s="6"/>
      <c r="AE38" s="6"/>
      <c r="AF38" s="6"/>
    </row>
    <row r="39" spans="1:32" s="9" customFormat="1">
      <c r="A39" s="1"/>
      <c r="B39" s="2" t="s">
        <v>13</v>
      </c>
      <c r="C39" s="2" t="s">
        <v>14</v>
      </c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</row>
    <row r="40" spans="1:32" s="4" customFormat="1">
      <c r="A40" s="4">
        <v>8</v>
      </c>
      <c r="B40" s="36">
        <v>45160.506000000001</v>
      </c>
      <c r="C40" s="24">
        <v>46502.467300000004</v>
      </c>
      <c r="D40" s="24">
        <v>47846.359700000001</v>
      </c>
      <c r="E40" s="24">
        <v>49188.320999999996</v>
      </c>
      <c r="F40" s="24">
        <v>50532.213400000001</v>
      </c>
      <c r="G40" s="24">
        <v>51875.105799999998</v>
      </c>
      <c r="H40" s="24">
        <v>53218.0671</v>
      </c>
      <c r="I40" s="24">
        <v>54560.959499999997</v>
      </c>
      <c r="J40" s="24">
        <v>55903.9208</v>
      </c>
      <c r="K40" s="24">
        <v>57246.813199999997</v>
      </c>
      <c r="L40" s="24">
        <v>58590.7745</v>
      </c>
      <c r="M40" s="24">
        <v>59932.666899999997</v>
      </c>
      <c r="N40" s="24">
        <v>61276.628199999999</v>
      </c>
      <c r="O40" s="24">
        <v>62618.520600000003</v>
      </c>
      <c r="P40" s="24">
        <v>63962.413</v>
      </c>
      <c r="Q40" s="24">
        <v>65306.374300000003</v>
      </c>
      <c r="R40" s="24">
        <v>66648.266700000007</v>
      </c>
      <c r="S40" s="24">
        <v>67992.228000000003</v>
      </c>
      <c r="T40" s="24">
        <v>68672.156499999997</v>
      </c>
      <c r="U40" s="24">
        <v>69358.498399999997</v>
      </c>
      <c r="V40" s="24">
        <v>70052.253700000001</v>
      </c>
      <c r="W40" s="24">
        <v>70752.353499999997</v>
      </c>
      <c r="X40" s="24">
        <v>71459.866699999999</v>
      </c>
      <c r="Y40" s="24">
        <v>72174.79329999999</v>
      </c>
      <c r="Z40" s="11"/>
      <c r="AA40" s="11"/>
      <c r="AB40" s="11"/>
      <c r="AC40" s="11"/>
      <c r="AD40" s="11"/>
      <c r="AE40" s="11"/>
      <c r="AF40" s="11"/>
    </row>
    <row r="41" spans="1:32" s="4" customFormat="1">
      <c r="A41" s="4">
        <v>7</v>
      </c>
      <c r="B41" s="36">
        <v>41802.206100000003</v>
      </c>
      <c r="C41" s="24">
        <v>42808.944300000003</v>
      </c>
      <c r="D41" s="24">
        <v>43816.613599999997</v>
      </c>
      <c r="E41" s="24">
        <v>44824.282899999998</v>
      </c>
      <c r="F41" s="24">
        <v>45831.021099999998</v>
      </c>
      <c r="G41" s="24">
        <v>46838.690399999999</v>
      </c>
      <c r="H41" s="24">
        <v>47846.359700000001</v>
      </c>
      <c r="I41" s="24">
        <v>48853.097900000001</v>
      </c>
      <c r="J41" s="24">
        <v>49860.767200000002</v>
      </c>
      <c r="K41" s="24">
        <v>50867.436500000003</v>
      </c>
      <c r="L41" s="24">
        <v>51875.105799999998</v>
      </c>
      <c r="M41" s="24">
        <v>52881.843999999997</v>
      </c>
      <c r="N41" s="24">
        <v>53889.513299999999</v>
      </c>
      <c r="O41" s="24">
        <v>54897.1826</v>
      </c>
      <c r="P41" s="24">
        <v>55903.9208</v>
      </c>
      <c r="Q41" s="24">
        <v>56911.590100000001</v>
      </c>
      <c r="R41" s="24">
        <v>57919.259400000003</v>
      </c>
      <c r="S41" s="24">
        <v>58925.997600000002</v>
      </c>
      <c r="T41" s="24">
        <v>59514.758600000001</v>
      </c>
      <c r="U41" s="24">
        <v>60110.7952</v>
      </c>
      <c r="V41" s="24">
        <v>60712.245199999998</v>
      </c>
      <c r="W41" s="24">
        <v>61318.039700000001</v>
      </c>
      <c r="X41" s="24">
        <v>61932.109799999998</v>
      </c>
      <c r="Y41" s="24">
        <v>62550.5933</v>
      </c>
      <c r="Z41" s="11"/>
      <c r="AA41" s="11"/>
      <c r="AB41" s="11"/>
      <c r="AC41" s="11"/>
      <c r="AD41" s="11"/>
      <c r="AE41" s="11"/>
      <c r="AF41" s="11"/>
    </row>
    <row r="42" spans="1:32" s="4" customFormat="1">
      <c r="A42" s="4">
        <v>1</v>
      </c>
      <c r="B42" s="36">
        <v>38444.906199999998</v>
      </c>
      <c r="C42" s="24">
        <v>39451.575499999999</v>
      </c>
      <c r="D42" s="24">
        <v>40459.313699999999</v>
      </c>
      <c r="E42" s="24">
        <v>41466.983</v>
      </c>
      <c r="F42" s="24">
        <v>42473.652300000002</v>
      </c>
      <c r="G42" s="24">
        <v>43481.390500000001</v>
      </c>
      <c r="H42" s="24">
        <v>44489.059800000003</v>
      </c>
      <c r="I42" s="24">
        <v>45494.729099999997</v>
      </c>
      <c r="J42" s="24">
        <v>46502.467300000004</v>
      </c>
      <c r="K42" s="24">
        <v>47510.136599999998</v>
      </c>
      <c r="L42" s="24">
        <v>48517.805899999999</v>
      </c>
      <c r="M42" s="24">
        <v>49524.544099999999</v>
      </c>
      <c r="N42" s="24">
        <v>50532.213400000001</v>
      </c>
      <c r="O42" s="24">
        <v>51539.882700000002</v>
      </c>
      <c r="P42" s="24">
        <v>52546.620900000002</v>
      </c>
      <c r="Q42" s="24">
        <v>53553.290200000003</v>
      </c>
      <c r="R42" s="24">
        <v>54560.959499999997</v>
      </c>
      <c r="S42" s="24">
        <v>55567.697699999997</v>
      </c>
      <c r="T42" s="24">
        <v>56124.529499999997</v>
      </c>
      <c r="U42" s="24">
        <v>56684.636899999998</v>
      </c>
      <c r="V42" s="24">
        <v>57252.088799999998</v>
      </c>
      <c r="W42" s="24">
        <v>57824.885199999997</v>
      </c>
      <c r="X42" s="24">
        <v>58403.026100000003</v>
      </c>
      <c r="Y42" s="24">
        <v>58987.511500000001</v>
      </c>
      <c r="Z42" s="11"/>
      <c r="AA42" s="11"/>
      <c r="AB42" s="11"/>
      <c r="AC42" s="11"/>
      <c r="AD42" s="11"/>
      <c r="AE42" s="11"/>
      <c r="AF42" s="11"/>
    </row>
    <row r="43" spans="1:32" s="4" customFormat="1">
      <c r="A43" s="4">
        <v>2</v>
      </c>
      <c r="B43" s="36">
        <v>35087.606299999999</v>
      </c>
      <c r="C43" s="24">
        <v>35993.556899999996</v>
      </c>
      <c r="D43" s="24">
        <v>36933.3678</v>
      </c>
      <c r="E43" s="24">
        <v>37840.318400000004</v>
      </c>
      <c r="F43" s="24">
        <v>38780.129300000001</v>
      </c>
      <c r="G43" s="24">
        <v>39687.079899999997</v>
      </c>
      <c r="H43" s="24">
        <v>40626.890800000001</v>
      </c>
      <c r="I43" s="24">
        <v>41533.841399999998</v>
      </c>
      <c r="J43" s="24">
        <v>42473.652300000002</v>
      </c>
      <c r="K43" s="24">
        <v>43379.602899999998</v>
      </c>
      <c r="L43" s="24">
        <v>44320.4827</v>
      </c>
      <c r="M43" s="24">
        <v>45227.364399999999</v>
      </c>
      <c r="N43" s="24">
        <v>46167.244200000001</v>
      </c>
      <c r="O43" s="24">
        <v>47073.125899999999</v>
      </c>
      <c r="P43" s="24">
        <v>48014.005700000002</v>
      </c>
      <c r="Q43" s="24">
        <v>48920.8874</v>
      </c>
      <c r="R43" s="24">
        <v>49860.767200000002</v>
      </c>
      <c r="S43" s="24">
        <v>50766.6489</v>
      </c>
      <c r="T43" s="24">
        <v>51274.724699999999</v>
      </c>
      <c r="U43" s="24">
        <v>51787.144999999997</v>
      </c>
      <c r="V43" s="24">
        <v>52305.771999999997</v>
      </c>
      <c r="W43" s="24">
        <v>52828.743499999997</v>
      </c>
      <c r="X43" s="24">
        <v>53355.990599999997</v>
      </c>
      <c r="Y43" s="24">
        <v>53889.513299999999</v>
      </c>
      <c r="Z43" s="11"/>
      <c r="AA43" s="11"/>
      <c r="AB43" s="11"/>
      <c r="AC43" s="11"/>
      <c r="AD43" s="11"/>
      <c r="AE43" s="11"/>
      <c r="AF43" s="11"/>
    </row>
    <row r="44" spans="1:32" s="4" customFormat="1">
      <c r="A44" s="4">
        <v>3</v>
      </c>
      <c r="B44" s="36">
        <v>33576.067900000002</v>
      </c>
      <c r="C44" s="24">
        <v>34314.372499999998</v>
      </c>
      <c r="D44" s="24">
        <v>35255.2523</v>
      </c>
      <c r="E44" s="24">
        <v>36162.133999999998</v>
      </c>
      <c r="F44" s="24">
        <v>37102.013800000001</v>
      </c>
      <c r="G44" s="24">
        <v>38007.895499999999</v>
      </c>
      <c r="H44" s="24">
        <v>38947.775300000001</v>
      </c>
      <c r="I44" s="24">
        <v>39855.656999999999</v>
      </c>
      <c r="J44" s="24">
        <v>40795.536800000002</v>
      </c>
      <c r="K44" s="24">
        <v>41701.4185</v>
      </c>
      <c r="L44" s="24">
        <v>42641.298300000002</v>
      </c>
      <c r="M44" s="24">
        <v>43547.248899999999</v>
      </c>
      <c r="N44" s="24">
        <v>44489.059800000003</v>
      </c>
      <c r="O44" s="24">
        <v>45395.010399999999</v>
      </c>
      <c r="P44" s="24">
        <v>46334.821300000003</v>
      </c>
      <c r="Q44" s="24">
        <v>47240.7719</v>
      </c>
      <c r="R44" s="24">
        <v>48181.582800000004</v>
      </c>
      <c r="S44" s="24">
        <v>49088.5334</v>
      </c>
      <c r="T44" s="24">
        <v>49579.6446</v>
      </c>
      <c r="U44" s="24">
        <v>50075.0314</v>
      </c>
      <c r="V44" s="24">
        <v>50575.693800000001</v>
      </c>
      <c r="W44" s="24">
        <v>51080.700700000001</v>
      </c>
      <c r="X44" s="24">
        <v>51591.914299999997</v>
      </c>
      <c r="Y44" s="24">
        <v>52107.472399999999</v>
      </c>
      <c r="Z44" s="11"/>
      <c r="AA44" s="11"/>
      <c r="AB44" s="11"/>
      <c r="AC44" s="11"/>
      <c r="AD44" s="11"/>
      <c r="AE44" s="11"/>
      <c r="AF44" s="11"/>
    </row>
    <row r="45" spans="1:32" s="9" customFormat="1">
      <c r="A45" s="1"/>
      <c r="B45" s="2" t="s">
        <v>15</v>
      </c>
      <c r="C45" s="2" t="s">
        <v>16</v>
      </c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</row>
    <row r="46" spans="1:32" s="4" customFormat="1">
      <c r="A46" s="4">
        <v>8</v>
      </c>
      <c r="B46" s="5">
        <v>45053</v>
      </c>
      <c r="C46" s="5">
        <v>46391</v>
      </c>
      <c r="D46" s="5">
        <v>47732</v>
      </c>
      <c r="E46" s="5">
        <v>49071</v>
      </c>
      <c r="F46" s="5">
        <v>50411</v>
      </c>
      <c r="G46" s="5">
        <v>51751</v>
      </c>
      <c r="H46" s="5">
        <v>53091</v>
      </c>
      <c r="I46" s="5">
        <v>54431</v>
      </c>
      <c r="J46" s="5">
        <v>55770</v>
      </c>
      <c r="K46" s="5">
        <v>57111</v>
      </c>
      <c r="L46" s="5">
        <v>58451</v>
      </c>
      <c r="M46" s="5">
        <v>59790</v>
      </c>
      <c r="N46" s="5">
        <v>61131</v>
      </c>
      <c r="O46" s="5">
        <v>62470</v>
      </c>
      <c r="P46" s="5">
        <v>63809</v>
      </c>
      <c r="Q46" s="5">
        <v>65150</v>
      </c>
      <c r="R46" s="5">
        <v>66489</v>
      </c>
      <c r="S46" s="5">
        <v>67829</v>
      </c>
      <c r="T46" s="5">
        <v>68507</v>
      </c>
      <c r="U46" s="5">
        <v>69193</v>
      </c>
      <c r="V46" s="5">
        <v>69884</v>
      </c>
      <c r="W46" s="5">
        <v>70583</v>
      </c>
      <c r="X46" s="5">
        <v>71289</v>
      </c>
      <c r="Y46" s="5">
        <v>72002</v>
      </c>
      <c r="Z46" s="5"/>
      <c r="AA46" s="5"/>
      <c r="AB46" s="5"/>
      <c r="AC46" s="5"/>
      <c r="AD46" s="5"/>
      <c r="AE46" s="5"/>
      <c r="AF46" s="5"/>
    </row>
    <row r="47" spans="1:32" s="4" customFormat="1">
      <c r="A47" s="4">
        <v>7</v>
      </c>
      <c r="B47" s="5">
        <v>41703</v>
      </c>
      <c r="C47" s="5">
        <v>72707</v>
      </c>
      <c r="D47" s="5">
        <v>43713</v>
      </c>
      <c r="E47" s="5">
        <v>44717</v>
      </c>
      <c r="F47" s="5">
        <v>45721</v>
      </c>
      <c r="G47" s="5">
        <v>46727</v>
      </c>
      <c r="H47" s="5">
        <v>47732</v>
      </c>
      <c r="I47" s="5">
        <v>48736</v>
      </c>
      <c r="J47" s="5">
        <v>49741</v>
      </c>
      <c r="K47" s="5">
        <v>50546</v>
      </c>
      <c r="L47" s="5">
        <v>51751</v>
      </c>
      <c r="M47" s="5">
        <v>52756</v>
      </c>
      <c r="N47" s="5">
        <v>53761</v>
      </c>
      <c r="O47" s="5">
        <v>54766</v>
      </c>
      <c r="P47" s="5">
        <v>55770</v>
      </c>
      <c r="Q47" s="5">
        <v>56776</v>
      </c>
      <c r="R47" s="5">
        <v>57780</v>
      </c>
      <c r="S47" s="5">
        <v>58785</v>
      </c>
      <c r="T47" s="5">
        <v>59373</v>
      </c>
      <c r="U47" s="5">
        <v>59966</v>
      </c>
      <c r="V47" s="5">
        <v>60566</v>
      </c>
      <c r="W47" s="5">
        <v>61172</v>
      </c>
      <c r="X47" s="5">
        <v>61783</v>
      </c>
      <c r="Y47" s="5">
        <v>62401</v>
      </c>
      <c r="Z47" s="5"/>
      <c r="AA47" s="5"/>
      <c r="AB47" s="5"/>
      <c r="AC47" s="5"/>
      <c r="AD47" s="5"/>
      <c r="AE47" s="5"/>
      <c r="AF47" s="5"/>
    </row>
    <row r="48" spans="1:32" s="4" customFormat="1">
      <c r="A48" s="4">
        <v>1</v>
      </c>
      <c r="B48" s="5">
        <v>38353</v>
      </c>
      <c r="C48" s="5">
        <v>39358</v>
      </c>
      <c r="D48" s="5">
        <v>40362</v>
      </c>
      <c r="E48" s="5">
        <v>41368</v>
      </c>
      <c r="F48" s="5">
        <v>42372</v>
      </c>
      <c r="G48" s="5">
        <v>43377</v>
      </c>
      <c r="H48" s="5">
        <v>44382</v>
      </c>
      <c r="I48" s="5">
        <v>45387</v>
      </c>
      <c r="J48" s="5">
        <v>46391</v>
      </c>
      <c r="K48" s="5">
        <v>47397</v>
      </c>
      <c r="L48" s="5">
        <v>48402</v>
      </c>
      <c r="M48" s="5">
        <v>49407</v>
      </c>
      <c r="N48" s="5">
        <v>50411</v>
      </c>
      <c r="O48" s="5">
        <v>51417</v>
      </c>
      <c r="P48" s="5">
        <v>52421</v>
      </c>
      <c r="Q48" s="5">
        <v>53426</v>
      </c>
      <c r="R48" s="5">
        <v>54431</v>
      </c>
      <c r="S48" s="5">
        <v>55435</v>
      </c>
      <c r="T48" s="5">
        <v>55990</v>
      </c>
      <c r="U48" s="5">
        <v>56550</v>
      </c>
      <c r="V48" s="5">
        <v>57115</v>
      </c>
      <c r="W48" s="5">
        <v>57686</v>
      </c>
      <c r="X48" s="5">
        <v>58263</v>
      </c>
      <c r="Y48" s="5">
        <v>58843</v>
      </c>
      <c r="Z48" s="5"/>
      <c r="AA48" s="5"/>
      <c r="AB48" s="5"/>
      <c r="AC48" s="5"/>
      <c r="AD48" s="5"/>
      <c r="AE48" s="5"/>
      <c r="AF48" s="5"/>
    </row>
    <row r="49" spans="1:32" s="4" customFormat="1">
      <c r="A49" s="4">
        <v>2</v>
      </c>
      <c r="B49" s="5">
        <v>35004</v>
      </c>
      <c r="C49" s="5">
        <v>35908</v>
      </c>
      <c r="D49" s="5">
        <v>36845</v>
      </c>
      <c r="E49" s="5">
        <v>37749</v>
      </c>
      <c r="F49" s="5">
        <v>38687</v>
      </c>
      <c r="G49" s="5">
        <v>39593</v>
      </c>
      <c r="H49" s="5">
        <v>40530</v>
      </c>
      <c r="I49" s="5">
        <v>41435</v>
      </c>
      <c r="J49" s="5">
        <v>42372</v>
      </c>
      <c r="K49" s="5">
        <v>43277</v>
      </c>
      <c r="L49" s="5">
        <v>44214</v>
      </c>
      <c r="M49" s="5">
        <v>45119</v>
      </c>
      <c r="N49" s="5">
        <v>46056</v>
      </c>
      <c r="O49" s="5">
        <v>46961</v>
      </c>
      <c r="P49" s="5">
        <v>47899</v>
      </c>
      <c r="Q49" s="5">
        <v>48804</v>
      </c>
      <c r="R49" s="5">
        <v>49741</v>
      </c>
      <c r="S49" s="5">
        <v>50646</v>
      </c>
      <c r="T49" s="5">
        <v>51152</v>
      </c>
      <c r="U49" s="5">
        <v>51664</v>
      </c>
      <c r="V49" s="5">
        <v>52180</v>
      </c>
      <c r="W49" s="5">
        <v>52702</v>
      </c>
      <c r="X49" s="5">
        <v>53229</v>
      </c>
      <c r="Y49" s="5">
        <v>53761</v>
      </c>
      <c r="Z49" s="5"/>
      <c r="AA49" s="5"/>
      <c r="AB49" s="5"/>
      <c r="AC49" s="5"/>
      <c r="AD49" s="5"/>
      <c r="AE49" s="5"/>
      <c r="AF49" s="5"/>
    </row>
    <row r="50" spans="1:32" s="4" customFormat="1">
      <c r="A50" s="4">
        <v>3</v>
      </c>
      <c r="B50" s="5">
        <v>33496</v>
      </c>
      <c r="C50" s="5">
        <v>34232</v>
      </c>
      <c r="D50" s="5">
        <v>35171</v>
      </c>
      <c r="E50" s="5">
        <v>36075</v>
      </c>
      <c r="F50" s="5">
        <v>37013</v>
      </c>
      <c r="G50" s="5">
        <v>37917</v>
      </c>
      <c r="H50" s="5">
        <v>38855</v>
      </c>
      <c r="I50" s="5">
        <v>39760</v>
      </c>
      <c r="J50" s="5">
        <v>40698</v>
      </c>
      <c r="K50" s="5">
        <v>41601</v>
      </c>
      <c r="L50" s="5">
        <v>42539</v>
      </c>
      <c r="M50" s="5">
        <v>43443</v>
      </c>
      <c r="N50" s="5">
        <v>44382</v>
      </c>
      <c r="O50" s="5">
        <v>45287</v>
      </c>
      <c r="P50" s="5">
        <v>46224</v>
      </c>
      <c r="Q50" s="5">
        <v>47129</v>
      </c>
      <c r="R50" s="5">
        <v>48067</v>
      </c>
      <c r="S50" s="5">
        <v>48972</v>
      </c>
      <c r="T50" s="5">
        <v>49461</v>
      </c>
      <c r="U50" s="5">
        <v>49955</v>
      </c>
      <c r="V50" s="5">
        <v>50455</v>
      </c>
      <c r="W50" s="5">
        <v>50960</v>
      </c>
      <c r="X50" s="5">
        <v>51469</v>
      </c>
      <c r="Y50" s="5">
        <v>51984</v>
      </c>
      <c r="Z50" s="5"/>
      <c r="AA50" s="5"/>
      <c r="AB50" s="5"/>
      <c r="AC50" s="5"/>
      <c r="AD50" s="5"/>
      <c r="AE50" s="5"/>
      <c r="AF50" s="5"/>
    </row>
    <row r="51" spans="1:32" s="9" customFormat="1">
      <c r="A51" s="1"/>
      <c r="B51" s="28" t="s">
        <v>17</v>
      </c>
      <c r="C51" s="28" t="s">
        <v>18</v>
      </c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 t="s">
        <v>1</v>
      </c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3"/>
      <c r="Z51" s="3"/>
      <c r="AA51" s="3"/>
      <c r="AB51" s="3"/>
      <c r="AC51" s="3"/>
      <c r="AD51" s="3"/>
      <c r="AE51" s="3"/>
      <c r="AF51" s="3"/>
    </row>
    <row r="52" spans="1:32" s="4" customFormat="1">
      <c r="A52" s="4">
        <v>8</v>
      </c>
      <c r="B52" s="5">
        <v>41519</v>
      </c>
      <c r="C52" s="5">
        <v>42752</v>
      </c>
      <c r="D52" s="5">
        <v>43987</v>
      </c>
      <c r="E52" s="5">
        <v>45220</v>
      </c>
      <c r="F52" s="5">
        <v>46456</v>
      </c>
      <c r="G52" s="5">
        <v>47691</v>
      </c>
      <c r="H52" s="5">
        <v>48296</v>
      </c>
      <c r="I52" s="5">
        <v>50161</v>
      </c>
      <c r="J52" s="5">
        <v>51395</v>
      </c>
      <c r="K52" s="5">
        <v>52630</v>
      </c>
      <c r="L52" s="5">
        <v>53866</v>
      </c>
      <c r="M52" s="5">
        <v>55100</v>
      </c>
      <c r="N52" s="5">
        <v>56335</v>
      </c>
      <c r="O52" s="5">
        <v>57569</v>
      </c>
      <c r="P52" s="5">
        <v>58803</v>
      </c>
      <c r="Q52" s="5">
        <v>60039</v>
      </c>
      <c r="R52" s="5">
        <v>61273</v>
      </c>
      <c r="S52" s="5">
        <v>62508</v>
      </c>
      <c r="T52" s="5">
        <v>63132</v>
      </c>
      <c r="U52" s="5">
        <v>63764</v>
      </c>
      <c r="V52" s="5">
        <v>64401</v>
      </c>
      <c r="W52" s="5">
        <v>65046</v>
      </c>
      <c r="X52" s="5">
        <v>65697</v>
      </c>
      <c r="Y52" s="5">
        <v>66355</v>
      </c>
      <c r="Z52" s="6"/>
      <c r="AA52" s="6"/>
      <c r="AB52" s="6"/>
      <c r="AC52" s="6"/>
      <c r="AD52" s="6"/>
      <c r="AE52" s="6"/>
      <c r="AF52" s="6"/>
    </row>
    <row r="53" spans="1:32" s="4" customFormat="1">
      <c r="A53" s="4">
        <v>7</v>
      </c>
      <c r="B53" s="5">
        <v>38431</v>
      </c>
      <c r="C53" s="5">
        <v>39357</v>
      </c>
      <c r="D53" s="5">
        <v>40283</v>
      </c>
      <c r="E53" s="5">
        <v>41209</v>
      </c>
      <c r="F53" s="5">
        <v>42135</v>
      </c>
      <c r="G53" s="5">
        <v>43061</v>
      </c>
      <c r="H53" s="5">
        <v>43987</v>
      </c>
      <c r="I53" s="5">
        <v>44913</v>
      </c>
      <c r="J53" s="5">
        <v>45839</v>
      </c>
      <c r="K53" s="5">
        <v>46765</v>
      </c>
      <c r="L53" s="5">
        <v>47691</v>
      </c>
      <c r="M53" s="5">
        <v>48617</v>
      </c>
      <c r="N53" s="5">
        <v>49544</v>
      </c>
      <c r="O53" s="5">
        <v>50469</v>
      </c>
      <c r="P53" s="5">
        <v>51395</v>
      </c>
      <c r="Q53" s="5">
        <v>52322</v>
      </c>
      <c r="R53" s="5">
        <v>53248</v>
      </c>
      <c r="S53" s="5">
        <v>54173</v>
      </c>
      <c r="T53" s="5">
        <v>54715</v>
      </c>
      <c r="U53" s="5">
        <v>55263</v>
      </c>
      <c r="V53" s="5">
        <v>55815</v>
      </c>
      <c r="W53" s="5">
        <v>56372</v>
      </c>
      <c r="X53" s="5">
        <v>56937</v>
      </c>
      <c r="Y53" s="5">
        <v>57508</v>
      </c>
      <c r="Z53" s="6"/>
      <c r="AA53" s="6"/>
      <c r="AB53" s="6"/>
      <c r="AC53" s="6"/>
      <c r="AD53" s="6"/>
      <c r="AE53" s="6"/>
      <c r="AF53" s="6"/>
    </row>
    <row r="54" spans="1:32" s="4" customFormat="1">
      <c r="A54" s="4">
        <v>1</v>
      </c>
      <c r="B54" s="5">
        <v>35345</v>
      </c>
      <c r="C54" s="5">
        <v>36270</v>
      </c>
      <c r="D54" s="5">
        <v>37196</v>
      </c>
      <c r="E54" s="5">
        <v>38123</v>
      </c>
      <c r="F54" s="5">
        <v>39048</v>
      </c>
      <c r="G54" s="5">
        <v>39973</v>
      </c>
      <c r="H54" s="5">
        <v>40900</v>
      </c>
      <c r="I54" s="5">
        <v>41816</v>
      </c>
      <c r="J54" s="5">
        <v>42752</v>
      </c>
      <c r="K54" s="5">
        <v>43678</v>
      </c>
      <c r="L54" s="5">
        <v>44605</v>
      </c>
      <c r="M54" s="5">
        <v>45531</v>
      </c>
      <c r="N54" s="5">
        <v>46456</v>
      </c>
      <c r="O54" s="5">
        <v>47383</v>
      </c>
      <c r="P54" s="5">
        <v>48309</v>
      </c>
      <c r="Q54" s="5">
        <v>49234</v>
      </c>
      <c r="R54" s="5">
        <v>50161</v>
      </c>
      <c r="S54" s="5">
        <v>51087</v>
      </c>
      <c r="T54" s="5">
        <v>51596</v>
      </c>
      <c r="U54" s="5">
        <v>52114</v>
      </c>
      <c r="V54" s="5">
        <v>52635</v>
      </c>
      <c r="W54" s="5">
        <v>53162</v>
      </c>
      <c r="X54" s="5">
        <v>53692</v>
      </c>
      <c r="Y54" s="5">
        <v>54228</v>
      </c>
      <c r="Z54" s="6"/>
      <c r="AA54" s="6"/>
      <c r="AB54" s="6"/>
      <c r="AC54" s="6"/>
      <c r="AD54" s="6"/>
      <c r="AE54" s="6"/>
      <c r="AF54" s="6"/>
    </row>
    <row r="55" spans="1:32" s="4" customFormat="1">
      <c r="A55" s="4">
        <v>2</v>
      </c>
      <c r="B55" s="5">
        <v>32257</v>
      </c>
      <c r="C55" s="5">
        <v>33091</v>
      </c>
      <c r="D55" s="5">
        <v>33955</v>
      </c>
      <c r="E55" s="5">
        <v>34788</v>
      </c>
      <c r="F55" s="5">
        <v>35652</v>
      </c>
      <c r="G55" s="5">
        <v>36487</v>
      </c>
      <c r="H55" s="5">
        <v>37351</v>
      </c>
      <c r="I55" s="5">
        <v>38184</v>
      </c>
      <c r="J55" s="5">
        <v>39048</v>
      </c>
      <c r="K55" s="5">
        <v>39882</v>
      </c>
      <c r="L55" s="5">
        <v>40746</v>
      </c>
      <c r="M55" s="5">
        <v>41579</v>
      </c>
      <c r="N55" s="5">
        <v>42442</v>
      </c>
      <c r="O55" s="5">
        <v>43277</v>
      </c>
      <c r="P55" s="5">
        <v>44142</v>
      </c>
      <c r="Q55" s="5">
        <v>44975</v>
      </c>
      <c r="R55" s="5">
        <v>45839</v>
      </c>
      <c r="S55" s="5">
        <v>46673</v>
      </c>
      <c r="T55" s="5">
        <v>47140</v>
      </c>
      <c r="U55" s="5">
        <v>47613</v>
      </c>
      <c r="V55" s="5">
        <v>48086</v>
      </c>
      <c r="W55" s="5">
        <v>48568</v>
      </c>
      <c r="X55" s="5">
        <v>49053</v>
      </c>
      <c r="Y55" s="5">
        <v>49544</v>
      </c>
      <c r="Z55" s="6"/>
      <c r="AA55" s="6"/>
      <c r="AB55" s="6"/>
      <c r="AC55" s="6"/>
      <c r="AD55" s="6"/>
      <c r="AE55" s="6"/>
      <c r="AF55" s="6"/>
    </row>
    <row r="56" spans="1:32" s="4" customFormat="1">
      <c r="A56" s="4">
        <v>3</v>
      </c>
      <c r="B56" s="5">
        <v>30868</v>
      </c>
      <c r="C56" s="5">
        <v>31547</v>
      </c>
      <c r="D56" s="5">
        <v>32411</v>
      </c>
      <c r="E56" s="5">
        <v>33245</v>
      </c>
      <c r="F56" s="5">
        <v>34109</v>
      </c>
      <c r="G56" s="5">
        <v>34943</v>
      </c>
      <c r="H56" s="5">
        <v>35807</v>
      </c>
      <c r="I56" s="5">
        <v>36641</v>
      </c>
      <c r="J56" s="5">
        <v>37504</v>
      </c>
      <c r="K56" s="5">
        <v>38338</v>
      </c>
      <c r="L56" s="5">
        <v>39202</v>
      </c>
      <c r="M56" s="5">
        <v>40035</v>
      </c>
      <c r="N56" s="5">
        <v>40900</v>
      </c>
      <c r="O56" s="5">
        <v>41734</v>
      </c>
      <c r="P56" s="5">
        <v>42597</v>
      </c>
      <c r="Q56" s="5">
        <v>43431</v>
      </c>
      <c r="R56" s="5">
        <v>44297</v>
      </c>
      <c r="S56" s="5">
        <v>45130</v>
      </c>
      <c r="T56" s="5">
        <v>45581</v>
      </c>
      <c r="U56" s="5">
        <v>46035</v>
      </c>
      <c r="V56" s="5">
        <v>46497</v>
      </c>
      <c r="W56" s="5">
        <v>46962</v>
      </c>
      <c r="X56" s="5">
        <v>47431</v>
      </c>
      <c r="Y56" s="5">
        <v>47904</v>
      </c>
      <c r="Z56" s="6"/>
      <c r="AA56" s="6"/>
      <c r="AB56" s="6"/>
      <c r="AC56" s="6"/>
      <c r="AD56" s="6"/>
      <c r="AE56" s="6"/>
      <c r="AF56" s="6"/>
    </row>
    <row r="57" spans="1:32" s="9" customFormat="1">
      <c r="A57" s="1"/>
      <c r="B57" s="2" t="s">
        <v>19</v>
      </c>
      <c r="C57" s="2" t="s">
        <v>157</v>
      </c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</row>
    <row r="58" spans="1:32" s="4" customFormat="1">
      <c r="A58" s="4">
        <v>8</v>
      </c>
      <c r="B58" s="5">
        <v>41403</v>
      </c>
      <c r="C58" s="5">
        <v>42606</v>
      </c>
      <c r="D58" s="5">
        <v>43811</v>
      </c>
      <c r="E58" s="5">
        <v>45015</v>
      </c>
      <c r="F58" s="5">
        <v>46220</v>
      </c>
      <c r="G58" s="5">
        <v>47425</v>
      </c>
      <c r="H58" s="5">
        <v>48629</v>
      </c>
      <c r="I58" s="5">
        <v>49834</v>
      </c>
      <c r="J58" s="5">
        <v>51038</v>
      </c>
      <c r="K58" s="5">
        <v>52243</v>
      </c>
      <c r="L58" s="5">
        <v>53448</v>
      </c>
      <c r="M58" s="5">
        <v>54652</v>
      </c>
      <c r="N58" s="5">
        <v>55857</v>
      </c>
      <c r="O58" s="5">
        <v>57061</v>
      </c>
      <c r="P58" s="5">
        <v>58265</v>
      </c>
      <c r="Q58" s="5">
        <v>59470</v>
      </c>
      <c r="R58" s="5">
        <v>60674</v>
      </c>
      <c r="S58" s="5">
        <v>61879</v>
      </c>
      <c r="T58" s="5">
        <v>62489</v>
      </c>
      <c r="U58" s="5">
        <v>63104</v>
      </c>
      <c r="V58" s="5">
        <v>63727</v>
      </c>
      <c r="W58" s="5">
        <v>64355</v>
      </c>
      <c r="X58" s="5">
        <v>64990</v>
      </c>
      <c r="Y58" s="5">
        <v>65631</v>
      </c>
      <c r="Z58" s="6"/>
      <c r="AA58" s="6"/>
      <c r="AB58" s="6"/>
      <c r="AC58" s="6"/>
      <c r="AD58" s="6"/>
      <c r="AE58" s="6"/>
      <c r="AF58" s="6"/>
    </row>
    <row r="59" spans="1:32" s="4" customFormat="1">
      <c r="A59" s="4">
        <v>7</v>
      </c>
      <c r="B59" s="5">
        <v>38391</v>
      </c>
      <c r="C59" s="5">
        <v>39294</v>
      </c>
      <c r="D59" s="5">
        <v>40198</v>
      </c>
      <c r="E59" s="5">
        <v>41101</v>
      </c>
      <c r="F59" s="5">
        <v>42004</v>
      </c>
      <c r="G59" s="5">
        <v>42908</v>
      </c>
      <c r="H59" s="5">
        <v>43811</v>
      </c>
      <c r="I59" s="5">
        <v>44714</v>
      </c>
      <c r="J59" s="5">
        <v>45618</v>
      </c>
      <c r="K59" s="5">
        <v>46521</v>
      </c>
      <c r="L59" s="5">
        <v>47425</v>
      </c>
      <c r="M59" s="5">
        <v>48328</v>
      </c>
      <c r="N59" s="5">
        <v>49232</v>
      </c>
      <c r="O59" s="5">
        <v>50135</v>
      </c>
      <c r="P59" s="5">
        <v>51038</v>
      </c>
      <c r="Q59" s="5">
        <v>51942</v>
      </c>
      <c r="R59" s="5">
        <v>52845</v>
      </c>
      <c r="S59" s="5">
        <v>53748</v>
      </c>
      <c r="T59" s="5">
        <v>54277</v>
      </c>
      <c r="U59" s="5">
        <v>54811</v>
      </c>
      <c r="V59" s="5">
        <v>55350</v>
      </c>
      <c r="W59" s="5">
        <v>55894</v>
      </c>
      <c r="X59" s="5">
        <v>56444</v>
      </c>
      <c r="Y59" s="5">
        <v>57000</v>
      </c>
      <c r="Z59" s="6"/>
      <c r="AA59" s="6"/>
      <c r="AB59" s="6"/>
      <c r="AC59" s="6"/>
      <c r="AD59" s="6"/>
      <c r="AE59" s="6"/>
      <c r="AF59" s="6"/>
    </row>
    <row r="60" spans="1:32" s="4" customFormat="1">
      <c r="A60" s="4">
        <v>1</v>
      </c>
      <c r="B60" s="5">
        <v>35380</v>
      </c>
      <c r="C60" s="5">
        <v>36283</v>
      </c>
      <c r="D60" s="5">
        <v>37766</v>
      </c>
      <c r="E60" s="5">
        <v>38090</v>
      </c>
      <c r="F60" s="5">
        <v>38993</v>
      </c>
      <c r="G60" s="5">
        <v>39896</v>
      </c>
      <c r="H60" s="5">
        <v>40800</v>
      </c>
      <c r="I60" s="5">
        <v>41703</v>
      </c>
      <c r="J60" s="5">
        <v>42606</v>
      </c>
      <c r="K60" s="5">
        <v>43510</v>
      </c>
      <c r="L60" s="5">
        <v>44414</v>
      </c>
      <c r="M60" s="5">
        <v>45317</v>
      </c>
      <c r="N60" s="5">
        <v>46220</v>
      </c>
      <c r="O60" s="5">
        <v>47124</v>
      </c>
      <c r="P60" s="5">
        <v>48027</v>
      </c>
      <c r="Q60" s="5">
        <v>48930</v>
      </c>
      <c r="R60" s="5">
        <v>49834</v>
      </c>
      <c r="S60" s="5">
        <v>50737</v>
      </c>
      <c r="T60" s="5">
        <v>51236</v>
      </c>
      <c r="U60" s="5">
        <v>51739</v>
      </c>
      <c r="V60" s="5">
        <v>52247</v>
      </c>
      <c r="W60" s="5">
        <v>52761</v>
      </c>
      <c r="X60" s="5">
        <v>53279</v>
      </c>
      <c r="Y60" s="5">
        <v>53803</v>
      </c>
      <c r="Z60" s="6"/>
      <c r="AA60" s="6"/>
      <c r="AB60" s="6"/>
      <c r="AC60" s="6"/>
      <c r="AD60" s="6"/>
      <c r="AE60" s="6"/>
      <c r="AF60" s="6"/>
    </row>
    <row r="61" spans="1:32" s="4" customFormat="1">
      <c r="A61" s="4">
        <v>2</v>
      </c>
      <c r="B61" s="5">
        <v>32369</v>
      </c>
      <c r="C61" s="5">
        <v>33182</v>
      </c>
      <c r="D61" s="5">
        <v>34024</v>
      </c>
      <c r="E61" s="5">
        <v>34837</v>
      </c>
      <c r="F61" s="5">
        <v>35680</v>
      </c>
      <c r="G61" s="5">
        <v>36494</v>
      </c>
      <c r="H61" s="5">
        <v>37337</v>
      </c>
      <c r="I61" s="5">
        <v>38150</v>
      </c>
      <c r="J61" s="5">
        <v>38993</v>
      </c>
      <c r="K61" s="5">
        <v>39806</v>
      </c>
      <c r="L61" s="5">
        <v>40649</v>
      </c>
      <c r="M61" s="5">
        <v>41462</v>
      </c>
      <c r="N61" s="5">
        <v>42305</v>
      </c>
      <c r="O61" s="5">
        <v>43118</v>
      </c>
      <c r="P61" s="5">
        <v>43962</v>
      </c>
      <c r="Q61" s="5">
        <v>44775</v>
      </c>
      <c r="R61" s="5">
        <v>45618</v>
      </c>
      <c r="S61" s="5">
        <v>46431</v>
      </c>
      <c r="T61" s="5">
        <v>46887</v>
      </c>
      <c r="U61" s="5">
        <v>47346</v>
      </c>
      <c r="V61" s="5">
        <v>47811</v>
      </c>
      <c r="W61" s="5">
        <v>48280</v>
      </c>
      <c r="X61" s="5">
        <v>48753</v>
      </c>
      <c r="Y61" s="5">
        <v>49232</v>
      </c>
      <c r="Z61" s="6"/>
      <c r="AA61" s="6"/>
      <c r="AB61" s="6"/>
      <c r="AC61" s="6"/>
      <c r="AD61" s="6"/>
      <c r="AE61" s="6"/>
      <c r="AF61" s="6"/>
    </row>
    <row r="62" spans="1:32" s="4" customFormat="1">
      <c r="A62" s="4">
        <v>3</v>
      </c>
      <c r="B62" s="5">
        <v>31013</v>
      </c>
      <c r="C62" s="5">
        <v>31675</v>
      </c>
      <c r="D62" s="5">
        <v>32519</v>
      </c>
      <c r="E62" s="5">
        <v>33332</v>
      </c>
      <c r="F62" s="5">
        <v>34175</v>
      </c>
      <c r="G62" s="5">
        <v>34988</v>
      </c>
      <c r="H62" s="5">
        <v>35831</v>
      </c>
      <c r="I62" s="5">
        <v>36645</v>
      </c>
      <c r="J62" s="5">
        <v>37488</v>
      </c>
      <c r="K62" s="5">
        <v>38300</v>
      </c>
      <c r="L62" s="5">
        <v>39143</v>
      </c>
      <c r="M62" s="5">
        <v>39956</v>
      </c>
      <c r="N62" s="5">
        <v>40800</v>
      </c>
      <c r="O62" s="5">
        <v>41613</v>
      </c>
      <c r="P62" s="5">
        <v>42456</v>
      </c>
      <c r="Q62" s="5">
        <v>43269</v>
      </c>
      <c r="R62" s="5">
        <v>44113</v>
      </c>
      <c r="S62" s="5">
        <v>44926</v>
      </c>
      <c r="T62" s="5">
        <v>45366</v>
      </c>
      <c r="U62" s="5">
        <v>45810</v>
      </c>
      <c r="V62" s="5">
        <v>46260</v>
      </c>
      <c r="W62" s="5">
        <v>46713</v>
      </c>
      <c r="X62" s="5">
        <v>47171</v>
      </c>
      <c r="Y62" s="5">
        <v>47633</v>
      </c>
      <c r="Z62" s="6"/>
      <c r="AA62" s="6"/>
      <c r="AB62" s="6"/>
      <c r="AC62" s="6"/>
      <c r="AD62" s="6"/>
      <c r="AE62" s="6"/>
      <c r="AF62" s="6"/>
    </row>
    <row r="63" spans="1:32" s="9" customFormat="1">
      <c r="A63" s="1"/>
      <c r="B63" s="2" t="s">
        <v>20</v>
      </c>
      <c r="C63" s="2" t="s">
        <v>21</v>
      </c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</row>
    <row r="64" spans="1:32" s="4" customFormat="1">
      <c r="A64" s="4">
        <v>8</v>
      </c>
      <c r="B64" s="37">
        <v>40503</v>
      </c>
      <c r="C64" s="37">
        <v>41706</v>
      </c>
      <c r="D64" s="37">
        <v>42911</v>
      </c>
      <c r="E64" s="37">
        <v>44115</v>
      </c>
      <c r="F64" s="37">
        <v>45320</v>
      </c>
      <c r="G64" s="37">
        <v>46525</v>
      </c>
      <c r="H64" s="37">
        <v>47729</v>
      </c>
      <c r="I64" s="37">
        <v>48934</v>
      </c>
      <c r="J64" s="37">
        <v>50138</v>
      </c>
      <c r="K64" s="37">
        <v>51343</v>
      </c>
      <c r="L64" s="37">
        <v>52548</v>
      </c>
      <c r="M64" s="37">
        <v>53752</v>
      </c>
      <c r="N64" s="37">
        <v>54958</v>
      </c>
      <c r="O64" s="37">
        <v>56162</v>
      </c>
      <c r="P64" s="37">
        <v>57365</v>
      </c>
      <c r="Q64" s="37">
        <v>58570</v>
      </c>
      <c r="R64" s="37">
        <v>59774</v>
      </c>
      <c r="S64" s="37">
        <v>60979</v>
      </c>
      <c r="T64" s="37">
        <v>61589</v>
      </c>
      <c r="U64" s="37">
        <v>62204</v>
      </c>
      <c r="V64" s="37">
        <v>62827</v>
      </c>
      <c r="W64" s="37">
        <v>63455</v>
      </c>
      <c r="X64" s="37">
        <v>64090</v>
      </c>
      <c r="Y64" s="37">
        <v>64731</v>
      </c>
      <c r="Z64" s="37">
        <v>65372</v>
      </c>
      <c r="AA64" s="6"/>
      <c r="AB64" s="6"/>
      <c r="AC64" s="6"/>
      <c r="AD64" s="6"/>
      <c r="AE64" s="6"/>
      <c r="AF64" s="6"/>
    </row>
    <row r="65" spans="1:32" s="4" customFormat="1">
      <c r="A65" s="4">
        <v>7</v>
      </c>
      <c r="B65" s="37">
        <v>37491</v>
      </c>
      <c r="C65" s="37">
        <v>38394</v>
      </c>
      <c r="D65" s="37">
        <v>39299</v>
      </c>
      <c r="E65" s="37">
        <v>40201</v>
      </c>
      <c r="F65" s="37">
        <v>41104</v>
      </c>
      <c r="G65" s="37">
        <v>42008</v>
      </c>
      <c r="H65" s="37">
        <v>42911</v>
      </c>
      <c r="I65" s="37">
        <v>43814</v>
      </c>
      <c r="J65" s="37">
        <v>44718</v>
      </c>
      <c r="K65" s="37">
        <v>45621</v>
      </c>
      <c r="L65" s="37">
        <v>46525</v>
      </c>
      <c r="M65" s="37">
        <v>47428</v>
      </c>
      <c r="N65" s="37">
        <v>48333</v>
      </c>
      <c r="O65" s="37">
        <v>49235</v>
      </c>
      <c r="P65" s="37">
        <v>50138</v>
      </c>
      <c r="Q65" s="37">
        <v>51043</v>
      </c>
      <c r="R65" s="37">
        <v>51945</v>
      </c>
      <c r="S65" s="37">
        <v>52848</v>
      </c>
      <c r="T65" s="37">
        <v>53377</v>
      </c>
      <c r="U65" s="37">
        <v>53911</v>
      </c>
      <c r="V65" s="37">
        <v>54450</v>
      </c>
      <c r="W65" s="37">
        <v>54994</v>
      </c>
      <c r="X65" s="37">
        <v>55544</v>
      </c>
      <c r="Y65" s="37">
        <v>56100</v>
      </c>
      <c r="Z65" s="37">
        <v>56656</v>
      </c>
      <c r="AA65" s="6"/>
      <c r="AB65" s="6"/>
      <c r="AC65" s="6"/>
      <c r="AD65" s="6"/>
      <c r="AE65" s="6"/>
      <c r="AF65" s="6"/>
    </row>
    <row r="66" spans="1:32" s="4" customFormat="1">
      <c r="A66" s="4">
        <v>1</v>
      </c>
      <c r="B66" s="37">
        <v>34480</v>
      </c>
      <c r="C66" s="37">
        <v>35384</v>
      </c>
      <c r="D66" s="37">
        <v>36286</v>
      </c>
      <c r="E66" s="37">
        <v>37190</v>
      </c>
      <c r="F66" s="37">
        <v>38093</v>
      </c>
      <c r="G66" s="37">
        <v>38996</v>
      </c>
      <c r="H66" s="37">
        <v>39900</v>
      </c>
      <c r="I66" s="37">
        <v>40803</v>
      </c>
      <c r="J66" s="37">
        <v>41706</v>
      </c>
      <c r="K66" s="37">
        <v>42610</v>
      </c>
      <c r="L66" s="37">
        <v>43514</v>
      </c>
      <c r="M66" s="37">
        <v>44418</v>
      </c>
      <c r="N66" s="37">
        <v>45320</v>
      </c>
      <c r="O66" s="37">
        <v>46224</v>
      </c>
      <c r="P66" s="37">
        <v>47128</v>
      </c>
      <c r="Q66" s="37">
        <v>48030</v>
      </c>
      <c r="R66" s="37">
        <v>48934</v>
      </c>
      <c r="S66" s="37">
        <v>49837</v>
      </c>
      <c r="T66" s="37">
        <v>50337</v>
      </c>
      <c r="U66" s="37">
        <v>50839</v>
      </c>
      <c r="V66" s="37">
        <v>51347</v>
      </c>
      <c r="W66" s="37">
        <v>51861</v>
      </c>
      <c r="X66" s="37">
        <v>52379</v>
      </c>
      <c r="Y66" s="37">
        <v>52904</v>
      </c>
      <c r="Z66" s="37">
        <v>53425</v>
      </c>
      <c r="AA66" s="6"/>
      <c r="AB66" s="6"/>
      <c r="AC66" s="6"/>
      <c r="AD66" s="6"/>
      <c r="AE66" s="6"/>
      <c r="AF66" s="6"/>
    </row>
    <row r="67" spans="1:32" s="4" customFormat="1">
      <c r="A67" s="4">
        <v>2</v>
      </c>
      <c r="B67" s="37">
        <v>31469</v>
      </c>
      <c r="C67" s="37">
        <v>32283</v>
      </c>
      <c r="D67" s="37">
        <v>33124</v>
      </c>
      <c r="E67" s="37">
        <v>33937</v>
      </c>
      <c r="F67" s="37">
        <v>34780</v>
      </c>
      <c r="G67" s="37">
        <v>35594</v>
      </c>
      <c r="H67" s="37">
        <v>36437</v>
      </c>
      <c r="I67" s="37">
        <v>37250</v>
      </c>
      <c r="J67" s="37">
        <v>38093</v>
      </c>
      <c r="K67" s="37">
        <v>38906</v>
      </c>
      <c r="L67" s="37">
        <v>39749</v>
      </c>
      <c r="M67" s="37">
        <v>40562</v>
      </c>
      <c r="N67" s="37">
        <v>41405</v>
      </c>
      <c r="O67" s="37">
        <v>42218</v>
      </c>
      <c r="P67" s="37">
        <v>43062</v>
      </c>
      <c r="Q67" s="37">
        <v>43875</v>
      </c>
      <c r="R67" s="37">
        <v>44718</v>
      </c>
      <c r="S67" s="37">
        <v>45531</v>
      </c>
      <c r="T67" s="37">
        <v>45987</v>
      </c>
      <c r="U67" s="37">
        <v>46446</v>
      </c>
      <c r="V67" s="37">
        <v>46911</v>
      </c>
      <c r="W67" s="37">
        <v>47380</v>
      </c>
      <c r="X67" s="37">
        <v>47853</v>
      </c>
      <c r="Y67" s="37">
        <v>48333</v>
      </c>
      <c r="Z67" s="37">
        <v>48811</v>
      </c>
      <c r="AA67" s="6"/>
      <c r="AB67" s="6"/>
      <c r="AC67" s="6"/>
      <c r="AD67" s="6"/>
      <c r="AE67" s="6"/>
      <c r="AF67" s="6"/>
    </row>
    <row r="68" spans="1:32" s="4" customFormat="1">
      <c r="A68" s="4">
        <v>3</v>
      </c>
      <c r="B68" s="37">
        <v>30113</v>
      </c>
      <c r="C68" s="37">
        <v>30775</v>
      </c>
      <c r="D68" s="37">
        <v>31619</v>
      </c>
      <c r="E68" s="37">
        <v>32432</v>
      </c>
      <c r="F68" s="37">
        <v>33275</v>
      </c>
      <c r="G68" s="37">
        <v>34088</v>
      </c>
      <c r="H68" s="37">
        <v>34931</v>
      </c>
      <c r="I68" s="37">
        <v>35745</v>
      </c>
      <c r="J68" s="37">
        <v>36588</v>
      </c>
      <c r="K68" s="37">
        <v>37400</v>
      </c>
      <c r="L68" s="37">
        <v>38243</v>
      </c>
      <c r="M68" s="37">
        <v>39056</v>
      </c>
      <c r="N68" s="37">
        <v>39900</v>
      </c>
      <c r="O68" s="37">
        <v>40713</v>
      </c>
      <c r="P68" s="37">
        <v>41556</v>
      </c>
      <c r="Q68" s="37">
        <v>42369</v>
      </c>
      <c r="R68" s="37">
        <v>43213</v>
      </c>
      <c r="S68" s="37">
        <v>44027</v>
      </c>
      <c r="T68" s="37">
        <v>44466</v>
      </c>
      <c r="U68" s="37">
        <v>44910</v>
      </c>
      <c r="V68" s="37">
        <v>45360</v>
      </c>
      <c r="W68" s="37">
        <v>45813</v>
      </c>
      <c r="X68" s="37">
        <v>46271</v>
      </c>
      <c r="Y68" s="37">
        <v>46733</v>
      </c>
      <c r="Z68" s="37">
        <v>47195</v>
      </c>
      <c r="AA68" s="6"/>
      <c r="AB68" s="6"/>
      <c r="AC68" s="6"/>
      <c r="AD68" s="6"/>
      <c r="AE68" s="6"/>
      <c r="AF68" s="6"/>
    </row>
    <row r="69" spans="1:32" s="9" customFormat="1">
      <c r="A69" s="1"/>
      <c r="B69" s="2" t="s">
        <v>22</v>
      </c>
      <c r="C69" s="2" t="s">
        <v>23</v>
      </c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</row>
    <row r="70" spans="1:32" s="4" customFormat="1">
      <c r="A70" s="4">
        <v>8</v>
      </c>
      <c r="B70" s="38">
        <v>43259</v>
      </c>
      <c r="C70" s="38">
        <v>44544</v>
      </c>
      <c r="D70" s="38">
        <v>45831</v>
      </c>
      <c r="E70" s="38">
        <v>47117</v>
      </c>
      <c r="F70" s="38">
        <v>48404</v>
      </c>
      <c r="G70" s="38">
        <v>49692</v>
      </c>
      <c r="H70" s="38">
        <v>50978</v>
      </c>
      <c r="I70" s="38">
        <v>52265</v>
      </c>
      <c r="J70" s="38">
        <v>53551</v>
      </c>
      <c r="K70" s="38">
        <v>54837</v>
      </c>
      <c r="L70" s="38">
        <v>56124</v>
      </c>
      <c r="M70" s="38">
        <v>57410</v>
      </c>
      <c r="N70" s="38">
        <v>58697</v>
      </c>
      <c r="O70" s="38">
        <v>59983</v>
      </c>
      <c r="P70" s="38">
        <v>61269</v>
      </c>
      <c r="Q70" s="38">
        <v>62556</v>
      </c>
      <c r="R70" s="38">
        <v>63842</v>
      </c>
      <c r="S70" s="38">
        <v>65129</v>
      </c>
      <c r="T70" s="38">
        <v>65781</v>
      </c>
      <c r="U70" s="38">
        <v>66437</v>
      </c>
      <c r="V70" s="38">
        <v>67103</v>
      </c>
      <c r="W70" s="38">
        <v>67773</v>
      </c>
      <c r="X70" s="38">
        <v>68452</v>
      </c>
      <c r="Y70" s="38">
        <v>69759</v>
      </c>
      <c r="Z70" s="38">
        <v>70412</v>
      </c>
      <c r="AA70" s="38">
        <v>71065</v>
      </c>
      <c r="AB70" s="38">
        <v>71718</v>
      </c>
      <c r="AC70" s="38">
        <v>72371</v>
      </c>
      <c r="AD70" s="38">
        <v>73024</v>
      </c>
      <c r="AE70" s="38">
        <v>73677</v>
      </c>
      <c r="AF70" s="6"/>
    </row>
    <row r="71" spans="1:32" s="4" customFormat="1">
      <c r="A71" s="4">
        <v>7</v>
      </c>
      <c r="B71" s="38">
        <v>40043</v>
      </c>
      <c r="C71" s="38">
        <v>41007</v>
      </c>
      <c r="D71" s="38">
        <v>41973</v>
      </c>
      <c r="E71" s="38">
        <v>42937</v>
      </c>
      <c r="F71" s="38">
        <v>43901</v>
      </c>
      <c r="G71" s="38">
        <v>44867</v>
      </c>
      <c r="H71" s="38">
        <v>45831</v>
      </c>
      <c r="I71" s="38">
        <v>46796</v>
      </c>
      <c r="J71" s="38">
        <v>47761</v>
      </c>
      <c r="K71" s="38">
        <v>48725</v>
      </c>
      <c r="L71" s="38">
        <v>49692</v>
      </c>
      <c r="M71" s="38">
        <v>50656</v>
      </c>
      <c r="N71" s="38">
        <v>51622</v>
      </c>
      <c r="O71" s="38">
        <v>52586</v>
      </c>
      <c r="P71" s="38">
        <v>53551</v>
      </c>
      <c r="Q71" s="38">
        <v>54516</v>
      </c>
      <c r="R71" s="38">
        <v>55480</v>
      </c>
      <c r="S71" s="38">
        <v>56445</v>
      </c>
      <c r="T71" s="38">
        <v>57010</v>
      </c>
      <c r="U71" s="38">
        <v>57580</v>
      </c>
      <c r="V71" s="38">
        <v>58156</v>
      </c>
      <c r="W71" s="38">
        <v>58737</v>
      </c>
      <c r="X71" s="38">
        <v>59324</v>
      </c>
      <c r="Y71" s="38">
        <v>60455</v>
      </c>
      <c r="Z71" s="38">
        <v>61019</v>
      </c>
      <c r="AA71" s="38">
        <v>61583</v>
      </c>
      <c r="AB71" s="38">
        <v>62147</v>
      </c>
      <c r="AC71" s="38">
        <v>62711</v>
      </c>
      <c r="AD71" s="38">
        <v>63275</v>
      </c>
      <c r="AE71" s="38">
        <v>63839</v>
      </c>
      <c r="AF71" s="6"/>
    </row>
    <row r="72" spans="1:32" s="4" customFormat="1">
      <c r="A72" s="4">
        <v>1</v>
      </c>
      <c r="B72" s="38">
        <v>36827</v>
      </c>
      <c r="C72" s="38">
        <v>37791</v>
      </c>
      <c r="D72" s="38">
        <v>38756</v>
      </c>
      <c r="E72" s="38">
        <v>39721</v>
      </c>
      <c r="F72" s="38">
        <v>40686</v>
      </c>
      <c r="G72" s="38">
        <v>41650</v>
      </c>
      <c r="H72" s="38">
        <v>42615</v>
      </c>
      <c r="I72" s="38">
        <v>43580</v>
      </c>
      <c r="J72" s="38">
        <v>44544</v>
      </c>
      <c r="K72" s="38">
        <v>45510</v>
      </c>
      <c r="L72" s="38">
        <v>46475</v>
      </c>
      <c r="M72" s="38">
        <v>47440</v>
      </c>
      <c r="N72" s="38">
        <v>48404</v>
      </c>
      <c r="O72" s="38">
        <v>49369</v>
      </c>
      <c r="P72" s="38">
        <v>50335</v>
      </c>
      <c r="Q72" s="38">
        <v>51299</v>
      </c>
      <c r="R72" s="38">
        <v>52265</v>
      </c>
      <c r="S72" s="38">
        <v>53229</v>
      </c>
      <c r="T72" s="38">
        <v>53762</v>
      </c>
      <c r="U72" s="38">
        <v>54299</v>
      </c>
      <c r="V72" s="38">
        <v>54842</v>
      </c>
      <c r="W72" s="38">
        <v>55390</v>
      </c>
      <c r="X72" s="38">
        <v>55944</v>
      </c>
      <c r="Y72" s="38">
        <v>57013</v>
      </c>
      <c r="Z72" s="38">
        <v>57547</v>
      </c>
      <c r="AA72" s="38">
        <v>58081</v>
      </c>
      <c r="AB72" s="38">
        <v>58615</v>
      </c>
      <c r="AC72" s="38">
        <v>59149</v>
      </c>
      <c r="AD72" s="38">
        <v>59683</v>
      </c>
      <c r="AE72" s="38">
        <v>60217</v>
      </c>
      <c r="AF72" s="6"/>
    </row>
    <row r="73" spans="1:32" s="4" customFormat="1">
      <c r="A73" s="4">
        <v>2</v>
      </c>
      <c r="B73" s="38">
        <v>33610</v>
      </c>
      <c r="C73" s="38">
        <v>34479</v>
      </c>
      <c r="D73" s="38">
        <v>35378</v>
      </c>
      <c r="E73" s="38">
        <v>36247</v>
      </c>
      <c r="F73" s="38">
        <v>37147</v>
      </c>
      <c r="G73" s="38">
        <v>38017</v>
      </c>
      <c r="H73" s="38">
        <v>38917</v>
      </c>
      <c r="I73" s="38">
        <v>39785</v>
      </c>
      <c r="J73" s="38">
        <v>40686</v>
      </c>
      <c r="K73" s="38">
        <v>41554</v>
      </c>
      <c r="L73" s="38">
        <v>42454</v>
      </c>
      <c r="M73" s="38">
        <v>43322</v>
      </c>
      <c r="N73" s="38">
        <v>44223</v>
      </c>
      <c r="O73" s="38">
        <v>45091</v>
      </c>
      <c r="P73" s="38">
        <v>45992</v>
      </c>
      <c r="Q73" s="38">
        <v>46861</v>
      </c>
      <c r="R73" s="38">
        <v>47761</v>
      </c>
      <c r="S73" s="38">
        <v>48630</v>
      </c>
      <c r="T73" s="38">
        <v>49117</v>
      </c>
      <c r="U73" s="38">
        <v>49607</v>
      </c>
      <c r="V73" s="38">
        <v>50103</v>
      </c>
      <c r="W73" s="38">
        <v>50605</v>
      </c>
      <c r="X73" s="38">
        <v>51110</v>
      </c>
      <c r="Y73" s="38">
        <v>52087</v>
      </c>
      <c r="Z73" s="38">
        <v>52575</v>
      </c>
      <c r="AA73" s="38">
        <v>53063</v>
      </c>
      <c r="AB73" s="38">
        <v>53551</v>
      </c>
      <c r="AC73" s="38">
        <v>54039</v>
      </c>
      <c r="AD73" s="38">
        <v>54527</v>
      </c>
      <c r="AE73" s="38">
        <v>55015</v>
      </c>
      <c r="AF73" s="6"/>
    </row>
    <row r="74" spans="1:32" s="4" customFormat="1">
      <c r="A74" s="4">
        <v>3</v>
      </c>
      <c r="B74" s="39">
        <v>32162</v>
      </c>
      <c r="C74" s="39">
        <v>32870</v>
      </c>
      <c r="D74" s="39">
        <v>33771</v>
      </c>
      <c r="E74" s="39">
        <v>34640</v>
      </c>
      <c r="F74" s="39">
        <v>35540</v>
      </c>
      <c r="G74" s="39">
        <v>36408</v>
      </c>
      <c r="H74" s="39">
        <v>37309</v>
      </c>
      <c r="I74" s="39">
        <v>38178</v>
      </c>
      <c r="J74" s="39">
        <v>39078</v>
      </c>
      <c r="K74" s="39">
        <v>39945</v>
      </c>
      <c r="L74" s="39">
        <v>40846</v>
      </c>
      <c r="M74" s="39">
        <v>41714</v>
      </c>
      <c r="N74" s="39">
        <v>42615</v>
      </c>
      <c r="O74" s="39">
        <v>43484</v>
      </c>
      <c r="P74" s="39">
        <v>44384</v>
      </c>
      <c r="Q74" s="39">
        <v>45252</v>
      </c>
      <c r="R74" s="39">
        <v>46154</v>
      </c>
      <c r="S74" s="39">
        <v>47023</v>
      </c>
      <c r="T74" s="39">
        <v>47492</v>
      </c>
      <c r="U74" s="39">
        <v>47966</v>
      </c>
      <c r="V74" s="39">
        <v>48447</v>
      </c>
      <c r="W74" s="39">
        <v>48931</v>
      </c>
      <c r="X74" s="39">
        <v>49420</v>
      </c>
      <c r="Y74" s="39">
        <v>50363</v>
      </c>
      <c r="Z74" s="39">
        <v>50834</v>
      </c>
      <c r="AA74" s="39">
        <v>51305</v>
      </c>
      <c r="AB74" s="39">
        <v>51776</v>
      </c>
      <c r="AC74" s="39">
        <v>52247</v>
      </c>
      <c r="AD74" s="39">
        <v>52718</v>
      </c>
      <c r="AE74" s="39">
        <v>53189</v>
      </c>
      <c r="AF74" s="6"/>
    </row>
    <row r="75" spans="1:32" s="9" customFormat="1">
      <c r="A75" s="1"/>
      <c r="B75" s="2" t="s">
        <v>24</v>
      </c>
      <c r="C75" s="2" t="s">
        <v>25</v>
      </c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</row>
    <row r="76" spans="1:32" s="4" customFormat="1">
      <c r="A76" s="4">
        <v>8</v>
      </c>
      <c r="B76" s="40">
        <v>43601</v>
      </c>
      <c r="C76" s="40">
        <v>44899</v>
      </c>
      <c r="D76" s="40">
        <v>46194</v>
      </c>
      <c r="E76" s="40">
        <v>47492</v>
      </c>
      <c r="F76" s="40">
        <v>48788</v>
      </c>
      <c r="G76" s="40">
        <v>50085</v>
      </c>
      <c r="H76" s="40">
        <v>51381</v>
      </c>
      <c r="I76" s="40">
        <v>52677</v>
      </c>
      <c r="J76" s="40">
        <v>53975</v>
      </c>
      <c r="K76" s="40">
        <v>55271</v>
      </c>
      <c r="L76" s="40">
        <v>56569</v>
      </c>
      <c r="M76" s="40">
        <v>57864</v>
      </c>
      <c r="N76" s="40">
        <v>59162</v>
      </c>
      <c r="O76" s="40">
        <v>60458</v>
      </c>
      <c r="P76" s="40">
        <v>61755</v>
      </c>
      <c r="Q76" s="40">
        <v>63051</v>
      </c>
      <c r="R76" s="40">
        <v>64348</v>
      </c>
      <c r="S76" s="40">
        <v>65645</v>
      </c>
      <c r="T76" s="40">
        <v>66302</v>
      </c>
      <c r="U76" s="40">
        <v>66965</v>
      </c>
      <c r="V76" s="40">
        <v>67635</v>
      </c>
      <c r="W76" s="40">
        <v>68311</v>
      </c>
      <c r="X76" s="40">
        <v>68994</v>
      </c>
      <c r="Y76" s="40">
        <v>70373.88</v>
      </c>
      <c r="Z76" s="6"/>
      <c r="AA76" s="6"/>
      <c r="AB76" s="6"/>
      <c r="AC76" s="6"/>
      <c r="AD76" s="6"/>
      <c r="AE76" s="6"/>
      <c r="AF76" s="6"/>
    </row>
    <row r="77" spans="1:32" s="4" customFormat="1">
      <c r="A77" s="4">
        <v>7</v>
      </c>
      <c r="B77" s="40">
        <v>40359</v>
      </c>
      <c r="C77" s="40">
        <v>41332</v>
      </c>
      <c r="D77" s="40">
        <v>42305</v>
      </c>
      <c r="E77" s="40">
        <v>43277</v>
      </c>
      <c r="F77" s="40">
        <v>44250</v>
      </c>
      <c r="G77" s="40">
        <v>45223</v>
      </c>
      <c r="H77" s="40">
        <v>46194</v>
      </c>
      <c r="I77" s="40">
        <v>47167</v>
      </c>
      <c r="J77" s="40">
        <v>48140</v>
      </c>
      <c r="K77" s="40">
        <v>49112</v>
      </c>
      <c r="L77" s="40">
        <v>50085</v>
      </c>
      <c r="M77" s="40">
        <v>51058</v>
      </c>
      <c r="N77" s="40">
        <v>52029</v>
      </c>
      <c r="O77" s="40">
        <v>53002</v>
      </c>
      <c r="P77" s="40">
        <v>53975</v>
      </c>
      <c r="Q77" s="40">
        <v>54947</v>
      </c>
      <c r="R77" s="40">
        <v>55920</v>
      </c>
      <c r="S77" s="40">
        <v>56893</v>
      </c>
      <c r="T77" s="40">
        <v>57461</v>
      </c>
      <c r="U77" s="40">
        <v>58036</v>
      </c>
      <c r="V77" s="40">
        <v>58616</v>
      </c>
      <c r="W77" s="40">
        <v>59203</v>
      </c>
      <c r="X77" s="40">
        <v>59794</v>
      </c>
      <c r="Y77" s="40">
        <v>60989.880000000005</v>
      </c>
      <c r="Z77" s="6"/>
      <c r="AA77" s="6"/>
      <c r="AB77" s="6"/>
      <c r="AC77" s="6"/>
      <c r="AD77" s="6"/>
      <c r="AE77" s="6"/>
      <c r="AF77" s="6"/>
    </row>
    <row r="78" spans="1:32" s="4" customFormat="1">
      <c r="A78" s="4">
        <v>1</v>
      </c>
      <c r="B78" s="40">
        <v>37118</v>
      </c>
      <c r="C78" s="40">
        <v>38090</v>
      </c>
      <c r="D78" s="40">
        <v>39063</v>
      </c>
      <c r="E78" s="40">
        <v>40035</v>
      </c>
      <c r="F78" s="40">
        <v>41007</v>
      </c>
      <c r="G78" s="40">
        <v>41981</v>
      </c>
      <c r="H78" s="40">
        <v>42953</v>
      </c>
      <c r="I78" s="40">
        <v>43925</v>
      </c>
      <c r="J78" s="40">
        <v>44899</v>
      </c>
      <c r="K78" s="40">
        <v>45870</v>
      </c>
      <c r="L78" s="40">
        <v>46842</v>
      </c>
      <c r="M78" s="40">
        <v>47816</v>
      </c>
      <c r="N78" s="40">
        <v>48788</v>
      </c>
      <c r="O78" s="40">
        <v>49760</v>
      </c>
      <c r="P78" s="40">
        <v>50734</v>
      </c>
      <c r="Q78" s="40">
        <v>51705</v>
      </c>
      <c r="R78" s="40">
        <v>52677</v>
      </c>
      <c r="S78" s="40">
        <v>53651</v>
      </c>
      <c r="T78" s="40">
        <v>54188</v>
      </c>
      <c r="U78" s="40">
        <v>54728</v>
      </c>
      <c r="V78" s="40">
        <v>55276</v>
      </c>
      <c r="W78" s="40">
        <v>55829</v>
      </c>
      <c r="X78" s="40">
        <v>56387</v>
      </c>
      <c r="Y78" s="40">
        <v>57514.74</v>
      </c>
      <c r="Z78" s="6"/>
      <c r="AA78" s="6"/>
      <c r="AB78" s="6"/>
      <c r="AC78" s="6"/>
      <c r="AD78" s="6"/>
      <c r="AE78" s="6"/>
      <c r="AF78" s="6"/>
    </row>
    <row r="79" spans="1:32" s="4" customFormat="1">
      <c r="A79" s="4">
        <v>2</v>
      </c>
      <c r="B79" s="40">
        <v>33877</v>
      </c>
      <c r="C79" s="40">
        <v>34752</v>
      </c>
      <c r="D79" s="40">
        <v>35659</v>
      </c>
      <c r="E79" s="40">
        <v>36535</v>
      </c>
      <c r="F79" s="40">
        <v>37442</v>
      </c>
      <c r="G79" s="40">
        <v>38317</v>
      </c>
      <c r="H79" s="40">
        <v>39225</v>
      </c>
      <c r="I79" s="40">
        <v>40100</v>
      </c>
      <c r="J79" s="40">
        <v>41007</v>
      </c>
      <c r="K79" s="40">
        <v>41883</v>
      </c>
      <c r="L79" s="40">
        <v>42792</v>
      </c>
      <c r="M79" s="40">
        <v>43666</v>
      </c>
      <c r="N79" s="40">
        <v>44574</v>
      </c>
      <c r="O79" s="40">
        <v>45449</v>
      </c>
      <c r="P79" s="40">
        <v>46357</v>
      </c>
      <c r="Q79" s="40">
        <v>47232</v>
      </c>
      <c r="R79" s="40">
        <v>48140</v>
      </c>
      <c r="S79" s="40">
        <v>49014</v>
      </c>
      <c r="T79" s="40">
        <v>49505</v>
      </c>
      <c r="U79" s="40">
        <v>50000</v>
      </c>
      <c r="V79" s="40">
        <v>50500</v>
      </c>
      <c r="W79" s="40">
        <v>51005</v>
      </c>
      <c r="X79" s="40">
        <v>51516</v>
      </c>
      <c r="Y79" s="40">
        <v>52546.32</v>
      </c>
      <c r="Z79" s="6"/>
      <c r="AA79" s="6"/>
      <c r="AB79" s="6"/>
      <c r="AC79" s="6"/>
      <c r="AD79" s="6"/>
      <c r="AE79" s="6"/>
      <c r="AF79" s="6"/>
    </row>
    <row r="80" spans="1:32" s="4" customFormat="1">
      <c r="A80" s="4">
        <v>3</v>
      </c>
      <c r="B80" s="40">
        <v>32417</v>
      </c>
      <c r="C80" s="40">
        <v>33130</v>
      </c>
      <c r="D80" s="40">
        <v>34039</v>
      </c>
      <c r="E80" s="40">
        <v>34913</v>
      </c>
      <c r="F80" s="40">
        <v>35821</v>
      </c>
      <c r="G80" s="40">
        <v>36696</v>
      </c>
      <c r="H80" s="40">
        <v>37604</v>
      </c>
      <c r="I80" s="40">
        <v>38479</v>
      </c>
      <c r="J80" s="40">
        <v>39388</v>
      </c>
      <c r="K80" s="40">
        <v>40262</v>
      </c>
      <c r="L80" s="40">
        <v>41170</v>
      </c>
      <c r="M80" s="40">
        <v>42046</v>
      </c>
      <c r="N80" s="40">
        <v>42953</v>
      </c>
      <c r="O80" s="40">
        <v>43828</v>
      </c>
      <c r="P80" s="40">
        <v>44736</v>
      </c>
      <c r="Q80" s="40">
        <v>45611</v>
      </c>
      <c r="R80" s="40">
        <v>46518</v>
      </c>
      <c r="S80" s="40">
        <v>47395</v>
      </c>
      <c r="T80" s="40">
        <v>47868</v>
      </c>
      <c r="U80" s="40">
        <v>48347</v>
      </c>
      <c r="V80" s="40">
        <v>48830</v>
      </c>
      <c r="W80" s="40">
        <v>49318</v>
      </c>
      <c r="X80" s="40">
        <v>49811</v>
      </c>
      <c r="Y80" s="40">
        <v>50807.22</v>
      </c>
      <c r="Z80" s="6"/>
      <c r="AA80" s="6"/>
      <c r="AB80" s="6"/>
      <c r="AC80" s="6"/>
      <c r="AD80" s="6"/>
      <c r="AE80" s="6"/>
      <c r="AF80" s="6"/>
    </row>
    <row r="81" spans="1:32" s="9" customFormat="1">
      <c r="A81" s="1"/>
      <c r="B81" s="2" t="s">
        <v>26</v>
      </c>
      <c r="C81" s="2" t="s">
        <v>27</v>
      </c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</row>
    <row r="82" spans="1:32" s="4" customFormat="1">
      <c r="A82" s="4">
        <v>8</v>
      </c>
      <c r="B82" s="41">
        <v>47285</v>
      </c>
      <c r="C82" s="41">
        <v>47285</v>
      </c>
      <c r="D82" s="41">
        <v>48691</v>
      </c>
      <c r="E82" s="41">
        <v>50098</v>
      </c>
      <c r="F82" s="41">
        <v>51503</v>
      </c>
      <c r="G82" s="41">
        <v>52909</v>
      </c>
      <c r="H82" s="41">
        <v>54317</v>
      </c>
      <c r="I82" s="41">
        <v>55722</v>
      </c>
      <c r="J82" s="41">
        <v>57129</v>
      </c>
      <c r="K82" s="41">
        <v>58535</v>
      </c>
      <c r="L82" s="41">
        <v>59940</v>
      </c>
      <c r="M82" s="41">
        <v>61347</v>
      </c>
      <c r="N82" s="41">
        <v>62752</v>
      </c>
      <c r="O82" s="41">
        <v>64160</v>
      </c>
      <c r="P82" s="41">
        <v>65565</v>
      </c>
      <c r="Q82" s="41">
        <v>66971</v>
      </c>
      <c r="R82" s="41">
        <v>68379</v>
      </c>
      <c r="S82" s="41">
        <v>69785</v>
      </c>
      <c r="T82" s="41">
        <v>71192</v>
      </c>
      <c r="U82" s="41">
        <v>72532</v>
      </c>
      <c r="V82" s="41">
        <v>73900</v>
      </c>
      <c r="W82" s="41">
        <v>75289</v>
      </c>
      <c r="X82" s="41">
        <v>76044</v>
      </c>
      <c r="Y82" s="41">
        <v>76806</v>
      </c>
      <c r="Z82" s="41">
        <v>77575</v>
      </c>
      <c r="AA82" s="41">
        <v>77575</v>
      </c>
      <c r="AB82" s="41">
        <v>77575</v>
      </c>
      <c r="AC82" s="41">
        <v>77575</v>
      </c>
      <c r="AD82" s="41">
        <v>77575</v>
      </c>
      <c r="AE82" s="41">
        <v>77575</v>
      </c>
      <c r="AF82" s="41">
        <v>77575</v>
      </c>
    </row>
    <row r="83" spans="1:32" s="4" customFormat="1">
      <c r="A83" s="4">
        <v>7</v>
      </c>
      <c r="B83" s="24">
        <v>43769</v>
      </c>
      <c r="C83" s="24">
        <v>43769</v>
      </c>
      <c r="D83" s="24">
        <v>44825</v>
      </c>
      <c r="E83" s="24">
        <v>45879</v>
      </c>
      <c r="F83" s="24">
        <v>46932</v>
      </c>
      <c r="G83" s="24">
        <v>47989</v>
      </c>
      <c r="H83" s="24">
        <v>49043</v>
      </c>
      <c r="I83" s="24">
        <v>50098</v>
      </c>
      <c r="J83" s="24">
        <v>51152</v>
      </c>
      <c r="K83" s="24">
        <v>52208</v>
      </c>
      <c r="L83" s="24">
        <v>53262</v>
      </c>
      <c r="M83" s="24">
        <v>54317</v>
      </c>
      <c r="N83" s="24">
        <v>55370</v>
      </c>
      <c r="O83" s="24">
        <v>56425</v>
      </c>
      <c r="P83" s="24">
        <v>57479</v>
      </c>
      <c r="Q83" s="24">
        <v>58535</v>
      </c>
      <c r="R83" s="24">
        <v>59590</v>
      </c>
      <c r="S83" s="24">
        <v>60644</v>
      </c>
      <c r="T83" s="24">
        <v>61698</v>
      </c>
      <c r="U83" s="24">
        <v>62716</v>
      </c>
      <c r="V83" s="24">
        <v>63752</v>
      </c>
      <c r="W83" s="24">
        <v>64807</v>
      </c>
      <c r="X83" s="24">
        <v>65453</v>
      </c>
      <c r="Y83" s="24">
        <v>66107</v>
      </c>
      <c r="Z83" s="24">
        <v>66769</v>
      </c>
      <c r="AA83" s="24">
        <v>66769</v>
      </c>
      <c r="AB83" s="24">
        <v>66769</v>
      </c>
      <c r="AC83" s="24">
        <v>66769</v>
      </c>
      <c r="AD83" s="24">
        <v>66769</v>
      </c>
      <c r="AE83" s="24">
        <v>66769</v>
      </c>
      <c r="AF83" s="24">
        <v>66769</v>
      </c>
    </row>
    <row r="84" spans="1:32" s="4" customFormat="1">
      <c r="A84" s="4">
        <v>1</v>
      </c>
      <c r="B84" s="24">
        <v>40253</v>
      </c>
      <c r="C84" s="24">
        <v>40253</v>
      </c>
      <c r="D84" s="24">
        <v>41307</v>
      </c>
      <c r="E84" s="24">
        <v>42363</v>
      </c>
      <c r="F84" s="24">
        <v>43418</v>
      </c>
      <c r="G84" s="24">
        <v>44473</v>
      </c>
      <c r="H84" s="24">
        <v>45528</v>
      </c>
      <c r="I84" s="24">
        <v>46581</v>
      </c>
      <c r="J84" s="24">
        <v>47636</v>
      </c>
      <c r="K84" s="24">
        <v>48691</v>
      </c>
      <c r="L84" s="24">
        <v>49745</v>
      </c>
      <c r="M84" s="24">
        <v>50800</v>
      </c>
      <c r="N84" s="24">
        <v>51855</v>
      </c>
      <c r="O84" s="24">
        <v>52909</v>
      </c>
      <c r="P84" s="24">
        <v>53964</v>
      </c>
      <c r="Q84" s="24">
        <v>55020</v>
      </c>
      <c r="R84" s="24">
        <v>56075</v>
      </c>
      <c r="S84" s="24">
        <v>57129</v>
      </c>
      <c r="T84" s="24">
        <v>58183</v>
      </c>
      <c r="U84" s="24">
        <v>59169</v>
      </c>
      <c r="V84" s="24">
        <v>60178</v>
      </c>
      <c r="W84" s="24">
        <v>61209</v>
      </c>
      <c r="X84" s="24">
        <v>61817</v>
      </c>
      <c r="Y84" s="24">
        <v>62438</v>
      </c>
      <c r="Z84" s="24">
        <v>63063</v>
      </c>
      <c r="AA84" s="24">
        <v>63063</v>
      </c>
      <c r="AB84" s="24">
        <v>63063</v>
      </c>
      <c r="AC84" s="24">
        <v>63063</v>
      </c>
      <c r="AD84" s="24">
        <v>63063</v>
      </c>
      <c r="AE84" s="24">
        <v>63063</v>
      </c>
      <c r="AF84" s="24">
        <v>63063</v>
      </c>
    </row>
    <row r="85" spans="1:32" s="4" customFormat="1">
      <c r="A85" s="4">
        <v>2</v>
      </c>
      <c r="B85" s="24">
        <v>36737</v>
      </c>
      <c r="C85" s="24">
        <v>36737</v>
      </c>
      <c r="D85" s="24">
        <v>37689</v>
      </c>
      <c r="E85" s="24">
        <v>38671</v>
      </c>
      <c r="F85" s="24">
        <v>39621</v>
      </c>
      <c r="G85" s="24">
        <v>40606</v>
      </c>
      <c r="H85" s="24">
        <v>41555</v>
      </c>
      <c r="I85" s="24">
        <v>42539</v>
      </c>
      <c r="J85" s="24">
        <v>43488</v>
      </c>
      <c r="K85" s="24">
        <v>44473</v>
      </c>
      <c r="L85" s="24">
        <v>45422</v>
      </c>
      <c r="M85" s="24">
        <v>46406</v>
      </c>
      <c r="N85" s="24">
        <v>47355</v>
      </c>
      <c r="O85" s="24">
        <v>48340</v>
      </c>
      <c r="P85" s="24">
        <v>49289</v>
      </c>
      <c r="Q85" s="24">
        <v>50274</v>
      </c>
      <c r="R85" s="24">
        <v>51223</v>
      </c>
      <c r="S85" s="24">
        <v>52208</v>
      </c>
      <c r="T85" s="24">
        <v>53156</v>
      </c>
      <c r="U85" s="24">
        <v>54072</v>
      </c>
      <c r="V85" s="24">
        <v>54996</v>
      </c>
      <c r="W85" s="24">
        <v>55945</v>
      </c>
      <c r="X85" s="24">
        <v>56503</v>
      </c>
      <c r="Y85" s="24">
        <v>57069</v>
      </c>
      <c r="Z85" s="24">
        <v>57640</v>
      </c>
      <c r="AA85" s="24">
        <v>57640</v>
      </c>
      <c r="AB85" s="24">
        <v>57640</v>
      </c>
      <c r="AC85" s="24">
        <v>57640</v>
      </c>
      <c r="AD85" s="24">
        <v>57640</v>
      </c>
      <c r="AE85" s="24">
        <v>57640</v>
      </c>
      <c r="AF85" s="24">
        <v>57640</v>
      </c>
    </row>
    <row r="86" spans="1:32" s="4" customFormat="1">
      <c r="A86" s="4">
        <v>3</v>
      </c>
      <c r="B86" s="24">
        <v>35156</v>
      </c>
      <c r="C86" s="24">
        <v>35156</v>
      </c>
      <c r="D86" s="24">
        <v>35930</v>
      </c>
      <c r="E86" s="24">
        <v>36914</v>
      </c>
      <c r="F86" s="24">
        <v>37862</v>
      </c>
      <c r="G86" s="24">
        <v>38848</v>
      </c>
      <c r="H86" s="24">
        <v>39797</v>
      </c>
      <c r="I86" s="24">
        <v>40782</v>
      </c>
      <c r="J86" s="24">
        <v>41730</v>
      </c>
      <c r="K86" s="24">
        <v>42716</v>
      </c>
      <c r="L86" s="24">
        <v>43663</v>
      </c>
      <c r="M86" s="24">
        <v>44648</v>
      </c>
      <c r="N86" s="24">
        <v>45598</v>
      </c>
      <c r="O86" s="24">
        <v>46581</v>
      </c>
      <c r="P86" s="24">
        <v>47531</v>
      </c>
      <c r="Q86" s="24">
        <v>48516</v>
      </c>
      <c r="R86" s="24">
        <v>49464</v>
      </c>
      <c r="S86" s="24">
        <v>50448</v>
      </c>
      <c r="T86" s="24">
        <v>51399</v>
      </c>
      <c r="U86" s="24">
        <v>52314</v>
      </c>
      <c r="V86" s="24">
        <v>53237</v>
      </c>
      <c r="W86" s="24">
        <v>54185</v>
      </c>
      <c r="X86" s="24">
        <v>54726</v>
      </c>
      <c r="Y86" s="24">
        <v>55275</v>
      </c>
      <c r="Z86" s="24">
        <v>55827</v>
      </c>
      <c r="AA86" s="24">
        <v>55827</v>
      </c>
      <c r="AB86" s="24">
        <v>55827</v>
      </c>
      <c r="AC86" s="24">
        <v>55827</v>
      </c>
      <c r="AD86" s="24">
        <v>55827</v>
      </c>
      <c r="AE86" s="24">
        <v>55827</v>
      </c>
      <c r="AF86" s="24">
        <v>55827</v>
      </c>
    </row>
    <row r="87" spans="1:32" s="9" customFormat="1">
      <c r="A87" s="1"/>
      <c r="B87" s="2" t="s">
        <v>28</v>
      </c>
      <c r="C87" s="2" t="s">
        <v>29</v>
      </c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</row>
    <row r="88" spans="1:32" s="4" customFormat="1">
      <c r="A88" s="4">
        <v>8</v>
      </c>
      <c r="B88" s="42">
        <v>45426.875039999992</v>
      </c>
      <c r="C88" s="42">
        <v>46448.979728399994</v>
      </c>
      <c r="D88" s="42">
        <v>47494.081772288991</v>
      </c>
      <c r="E88" s="42">
        <v>48562.698612165492</v>
      </c>
      <c r="F88" s="42">
        <v>49655.359330939216</v>
      </c>
      <c r="G88" s="42">
        <v>50772.604915885349</v>
      </c>
      <c r="H88" s="42">
        <v>51914.988526492765</v>
      </c>
      <c r="I88" s="42">
        <v>53083.075768338844</v>
      </c>
      <c r="J88" s="42">
        <v>54277.444973126469</v>
      </c>
      <c r="K88" s="42">
        <v>55498.687485021816</v>
      </c>
      <c r="L88" s="42">
        <v>56747.407953434806</v>
      </c>
      <c r="M88" s="42">
        <v>57882.356112503505</v>
      </c>
      <c r="N88" s="42">
        <v>59040.003234753574</v>
      </c>
      <c r="O88" s="42">
        <v>60220.803299448649</v>
      </c>
      <c r="P88" s="42">
        <v>61425.219365437624</v>
      </c>
      <c r="Q88" s="42">
        <v>62653.72375274638</v>
      </c>
      <c r="R88" s="42">
        <v>63906.798227801308</v>
      </c>
      <c r="S88" s="42">
        <v>65184.934192357337</v>
      </c>
      <c r="T88" s="42">
        <v>66488.632876204487</v>
      </c>
      <c r="U88" s="42">
        <v>67818.405533728583</v>
      </c>
      <c r="V88" s="42">
        <v>69174.773644403162</v>
      </c>
      <c r="W88" s="42">
        <v>70385.332183180217</v>
      </c>
      <c r="X88" s="42">
        <v>71617.075496385878</v>
      </c>
      <c r="Y88" s="42">
        <v>72870.374317572627</v>
      </c>
      <c r="Z88" s="42">
        <v>74145.605868130151</v>
      </c>
      <c r="AA88" s="42">
        <v>75443.15397082243</v>
      </c>
      <c r="AB88" s="42">
        <v>76574.801280384767</v>
      </c>
      <c r="AC88" s="42">
        <v>77723.423299590533</v>
      </c>
      <c r="AD88" s="42">
        <v>77723.423299590533</v>
      </c>
      <c r="AE88" s="42">
        <v>77723.423299590533</v>
      </c>
      <c r="AF88" s="42">
        <v>77723.423299590533</v>
      </c>
    </row>
    <row r="89" spans="1:32" s="4" customFormat="1">
      <c r="A89" s="4">
        <v>7</v>
      </c>
      <c r="B89" s="42">
        <v>41769.570307499991</v>
      </c>
      <c r="C89" s="42">
        <v>42604.961713649995</v>
      </c>
      <c r="D89" s="42">
        <v>43457.060947922997</v>
      </c>
      <c r="E89" s="42">
        <v>44326.202166881456</v>
      </c>
      <c r="F89" s="42">
        <v>45212.726210219087</v>
      </c>
      <c r="G89" s="42">
        <v>46116.980734423472</v>
      </c>
      <c r="H89" s="42">
        <v>47039.320349111942</v>
      </c>
      <c r="I89" s="42">
        <v>47980.106756094181</v>
      </c>
      <c r="J89" s="42">
        <v>48939.708891216069</v>
      </c>
      <c r="K89" s="42">
        <v>49918.503069040395</v>
      </c>
      <c r="L89" s="42">
        <v>50916.873130421205</v>
      </c>
      <c r="M89" s="42">
        <v>51833.376846768784</v>
      </c>
      <c r="N89" s="42">
        <v>52766.377630010618</v>
      </c>
      <c r="O89" s="42">
        <v>53716.172427350815</v>
      </c>
      <c r="P89" s="42">
        <v>54683.063531043132</v>
      </c>
      <c r="Q89" s="42">
        <v>55667.358674601906</v>
      </c>
      <c r="R89" s="42">
        <v>56558.036413395537</v>
      </c>
      <c r="S89" s="42">
        <v>57462.964996009869</v>
      </c>
      <c r="T89" s="42">
        <v>58382.372435946032</v>
      </c>
      <c r="U89" s="42">
        <v>59316.490394921173</v>
      </c>
      <c r="V89" s="42">
        <v>60265.554241239915</v>
      </c>
      <c r="W89" s="42">
        <v>61109.272000617268</v>
      </c>
      <c r="X89" s="42">
        <v>61964.801808625911</v>
      </c>
      <c r="Y89" s="42">
        <v>62832.30903394668</v>
      </c>
      <c r="Z89" s="42">
        <v>63711.961360421927</v>
      </c>
      <c r="AA89" s="42">
        <v>64603.928819467837</v>
      </c>
      <c r="AB89" s="42">
        <v>65379.175965301452</v>
      </c>
      <c r="AC89" s="42">
        <v>66163.726076885068</v>
      </c>
      <c r="AD89" s="42">
        <v>66163.726076885068</v>
      </c>
      <c r="AE89" s="42">
        <v>66163.726076885068</v>
      </c>
      <c r="AF89" s="42">
        <v>66163.726076885068</v>
      </c>
    </row>
    <row r="90" spans="1:32" s="4" customFormat="1">
      <c r="A90" s="4">
        <v>1</v>
      </c>
      <c r="B90" s="42">
        <v>38990.082419999999</v>
      </c>
      <c r="C90" s="42">
        <v>39769.884068400002</v>
      </c>
      <c r="D90" s="42">
        <v>40565.281749768001</v>
      </c>
      <c r="E90" s="42">
        <v>41376.587384763363</v>
      </c>
      <c r="F90" s="42">
        <v>42204.119132458633</v>
      </c>
      <c r="G90" s="42">
        <v>43048.201515107809</v>
      </c>
      <c r="H90" s="42">
        <v>43909.165545409967</v>
      </c>
      <c r="I90" s="42">
        <v>44787.348856318167</v>
      </c>
      <c r="J90" s="42">
        <v>45683.095833444531</v>
      </c>
      <c r="K90" s="42">
        <v>46596.757750113422</v>
      </c>
      <c r="L90" s="42">
        <v>47528.692905115691</v>
      </c>
      <c r="M90" s="42">
        <v>48384.209377407773</v>
      </c>
      <c r="N90" s="42">
        <v>49255.125146201113</v>
      </c>
      <c r="O90" s="42">
        <v>50141.717398832734</v>
      </c>
      <c r="P90" s="42">
        <v>51044.268312011722</v>
      </c>
      <c r="Q90" s="42">
        <v>51963.065141627943</v>
      </c>
      <c r="R90" s="42">
        <v>52794.474183893988</v>
      </c>
      <c r="S90" s="42">
        <v>53639.185770836295</v>
      </c>
      <c r="T90" s="42">
        <v>54497.412743169676</v>
      </c>
      <c r="U90" s="42">
        <v>55369.371347060398</v>
      </c>
      <c r="V90" s="42">
        <v>56255.281288613362</v>
      </c>
      <c r="W90" s="42">
        <v>57042.855226653948</v>
      </c>
      <c r="X90" s="42">
        <v>57841.455199827105</v>
      </c>
      <c r="Y90" s="42">
        <v>58651.23557262469</v>
      </c>
      <c r="Z90" s="42">
        <v>59472.352870641429</v>
      </c>
      <c r="AA90" s="42">
        <v>60304.965810830414</v>
      </c>
      <c r="AB90" s="42">
        <v>61028.625400560377</v>
      </c>
      <c r="AC90" s="42">
        <v>61760.968905367103</v>
      </c>
      <c r="AD90" s="42">
        <v>61760.968905367103</v>
      </c>
      <c r="AE90" s="42">
        <v>61760.968905367103</v>
      </c>
      <c r="AF90" s="42">
        <v>61760.968905367103</v>
      </c>
    </row>
    <row r="91" spans="1:32" s="4" customFormat="1">
      <c r="A91" s="4">
        <v>2</v>
      </c>
      <c r="B91" s="42">
        <v>36962.994956999995</v>
      </c>
      <c r="C91" s="42">
        <v>37702.254856139996</v>
      </c>
      <c r="D91" s="42">
        <v>38456.299953262795</v>
      </c>
      <c r="E91" s="42">
        <v>39225.425952328049</v>
      </c>
      <c r="F91" s="42">
        <v>40009.93447137461</v>
      </c>
      <c r="G91" s="42">
        <v>40810.133160802106</v>
      </c>
      <c r="H91" s="42">
        <v>41626.335824018148</v>
      </c>
      <c r="I91" s="42">
        <v>42458.862540498514</v>
      </c>
      <c r="J91" s="42">
        <v>43308.039791308482</v>
      </c>
      <c r="K91" s="42">
        <v>44174.200587134656</v>
      </c>
      <c r="L91" s="42">
        <v>45057.684598877349</v>
      </c>
      <c r="M91" s="42">
        <v>45868.722921657143</v>
      </c>
      <c r="N91" s="42">
        <v>46694.359934246968</v>
      </c>
      <c r="O91" s="42">
        <v>47534.858413063412</v>
      </c>
      <c r="P91" s="42">
        <v>48390.485864498558</v>
      </c>
      <c r="Q91" s="42">
        <v>49261.514610059538</v>
      </c>
      <c r="R91" s="42">
        <v>50049.698843820486</v>
      </c>
      <c r="S91" s="42">
        <v>50850.494025321612</v>
      </c>
      <c r="T91" s="42">
        <v>51664.101929726763</v>
      </c>
      <c r="U91" s="42">
        <v>52490.72756060239</v>
      </c>
      <c r="V91" s="42">
        <v>53330.579201572029</v>
      </c>
      <c r="W91" s="42">
        <v>54077.207310394035</v>
      </c>
      <c r="X91" s="42">
        <v>54834.288212739557</v>
      </c>
      <c r="Y91" s="42">
        <v>55601.968247717909</v>
      </c>
      <c r="Z91" s="42">
        <v>56380.395803185958</v>
      </c>
      <c r="AA91" s="42">
        <v>57169.72134443056</v>
      </c>
      <c r="AB91" s="42">
        <v>57855.758000563721</v>
      </c>
      <c r="AC91" s="42">
        <v>58550.027096570484</v>
      </c>
      <c r="AD91" s="42">
        <v>58550.027096570484</v>
      </c>
      <c r="AE91" s="42">
        <v>58550.027096570484</v>
      </c>
      <c r="AF91" s="42">
        <v>58550.027096570484</v>
      </c>
    </row>
    <row r="92" spans="1:32" s="4" customFormat="1">
      <c r="A92" s="4">
        <v>3</v>
      </c>
      <c r="B92" s="42">
        <v>35546.483268000011</v>
      </c>
      <c r="C92" s="42">
        <v>36257.412933360014</v>
      </c>
      <c r="D92" s="42">
        <v>36982.561192027213</v>
      </c>
      <c r="E92" s="42">
        <v>37722.212415867762</v>
      </c>
      <c r="F92" s="42">
        <v>38476.656664185117</v>
      </c>
      <c r="G92" s="42">
        <v>39246.189797468818</v>
      </c>
      <c r="H92" s="42">
        <v>40031.113593418195</v>
      </c>
      <c r="I92" s="42">
        <v>40831.735865286559</v>
      </c>
      <c r="J92" s="42">
        <v>41648.370582592288</v>
      </c>
      <c r="K92" s="42">
        <v>42481.337994244132</v>
      </c>
      <c r="L92" s="42">
        <v>43330.964754129018</v>
      </c>
      <c r="M92" s="42">
        <v>44110.92211970334</v>
      </c>
      <c r="N92" s="42">
        <v>44904.918717857996</v>
      </c>
      <c r="O92" s="42">
        <v>45713.207254779438</v>
      </c>
      <c r="P92" s="42">
        <v>46536.044985365472</v>
      </c>
      <c r="Q92" s="42">
        <v>47373.693795102045</v>
      </c>
      <c r="R92" s="42">
        <v>48131.672895823685</v>
      </c>
      <c r="S92" s="42">
        <v>48901.779662156863</v>
      </c>
      <c r="T92" s="42">
        <v>49684.208136751375</v>
      </c>
      <c r="U92" s="42">
        <v>50479.155466939395</v>
      </c>
      <c r="V92" s="42">
        <v>51286.821954410421</v>
      </c>
      <c r="W92" s="42">
        <v>52004.837461772171</v>
      </c>
      <c r="X92" s="42">
        <v>52732.905186236982</v>
      </c>
      <c r="Y92" s="42">
        <v>53471.165858844302</v>
      </c>
      <c r="Z92" s="42">
        <v>54219.762180868122</v>
      </c>
      <c r="AA92" s="42">
        <v>54978.838851400273</v>
      </c>
      <c r="AB92" s="42">
        <v>55638.584917617081</v>
      </c>
      <c r="AC92" s="42">
        <v>56306.247936628482</v>
      </c>
      <c r="AD92" s="42">
        <v>56306.247936628482</v>
      </c>
      <c r="AE92" s="42">
        <v>56306.247936628482</v>
      </c>
      <c r="AF92" s="42">
        <v>56306.247936628482</v>
      </c>
    </row>
    <row r="93" spans="1:32" s="9" customFormat="1">
      <c r="A93" s="1"/>
      <c r="B93" s="2" t="s">
        <v>30</v>
      </c>
      <c r="C93" s="2" t="s">
        <v>31</v>
      </c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</row>
    <row r="94" spans="1:32" s="4" customFormat="1">
      <c r="A94" s="4">
        <v>8</v>
      </c>
      <c r="B94" s="31">
        <v>43338.21</v>
      </c>
      <c r="C94" s="31">
        <v>43338.21</v>
      </c>
      <c r="D94" s="31">
        <v>44625.42</v>
      </c>
      <c r="E94" s="31">
        <v>45914.77</v>
      </c>
      <c r="F94" s="31">
        <v>47203.05</v>
      </c>
      <c r="G94" s="31">
        <v>48492.4</v>
      </c>
      <c r="H94" s="31">
        <v>49781.75</v>
      </c>
      <c r="I94" s="31">
        <v>51070.03</v>
      </c>
      <c r="J94" s="31">
        <v>52359.38</v>
      </c>
      <c r="K94" s="31">
        <v>53647.66</v>
      </c>
      <c r="L94" s="31">
        <v>54937.01</v>
      </c>
      <c r="M94" s="31">
        <v>56226.36</v>
      </c>
      <c r="N94" s="31">
        <v>57514.64</v>
      </c>
      <c r="O94" s="31">
        <v>58803.99</v>
      </c>
      <c r="P94" s="31">
        <v>60092.27</v>
      </c>
      <c r="Q94" s="31">
        <v>61380.55</v>
      </c>
      <c r="R94" s="31">
        <v>62669.9</v>
      </c>
      <c r="S94" s="31">
        <v>63958.18</v>
      </c>
      <c r="T94" s="31">
        <v>65247.53</v>
      </c>
      <c r="U94" s="31">
        <v>65900.23</v>
      </c>
      <c r="V94" s="31">
        <v>66558.28</v>
      </c>
      <c r="W94" s="31">
        <v>67224.89</v>
      </c>
      <c r="X94" s="31">
        <v>67896.850000000006</v>
      </c>
      <c r="Y94" s="31">
        <v>68576.3</v>
      </c>
      <c r="Z94" s="31">
        <v>69262.17</v>
      </c>
      <c r="AA94" s="6"/>
      <c r="AB94" s="6"/>
      <c r="AC94" s="6"/>
      <c r="AD94" s="6"/>
      <c r="AE94" s="6"/>
      <c r="AF94" s="6"/>
    </row>
    <row r="95" spans="1:32" s="4" customFormat="1">
      <c r="A95" s="4">
        <v>7</v>
      </c>
      <c r="B95" s="31">
        <v>40115.370000000003</v>
      </c>
      <c r="C95" s="31">
        <v>40115.370000000003</v>
      </c>
      <c r="D95" s="31">
        <v>41081.58</v>
      </c>
      <c r="E95" s="31">
        <v>42048.86</v>
      </c>
      <c r="F95" s="31">
        <v>43015.07</v>
      </c>
      <c r="G95" s="31">
        <v>43981.279999999999</v>
      </c>
      <c r="H95" s="31">
        <v>44948.56</v>
      </c>
      <c r="I95" s="31">
        <v>45914.77</v>
      </c>
      <c r="J95" s="31">
        <v>46880.98</v>
      </c>
      <c r="K95" s="31">
        <v>47848.26</v>
      </c>
      <c r="L95" s="31">
        <v>48814.47</v>
      </c>
      <c r="M95" s="31">
        <v>49781.75</v>
      </c>
      <c r="N95" s="31">
        <v>50747.96</v>
      </c>
      <c r="O95" s="31">
        <v>51715.24</v>
      </c>
      <c r="P95" s="31">
        <v>52681.45</v>
      </c>
      <c r="Q95" s="31">
        <v>53647.66</v>
      </c>
      <c r="R95" s="31">
        <v>54614.94</v>
      </c>
      <c r="S95" s="31">
        <v>55581.15</v>
      </c>
      <c r="T95" s="31">
        <v>56547.360000000001</v>
      </c>
      <c r="U95" s="31">
        <v>57113.39</v>
      </c>
      <c r="V95" s="31">
        <v>57684.77</v>
      </c>
      <c r="W95" s="31">
        <v>58261.5</v>
      </c>
      <c r="X95" s="31">
        <v>58843.58</v>
      </c>
      <c r="Y95" s="31">
        <v>59432.08</v>
      </c>
      <c r="Z95" s="31">
        <v>60027</v>
      </c>
      <c r="AA95" s="6"/>
      <c r="AB95" s="6"/>
      <c r="AC95" s="6"/>
      <c r="AD95" s="6"/>
      <c r="AE95" s="6"/>
      <c r="AF95" s="6"/>
    </row>
    <row r="96" spans="1:32" s="4" customFormat="1">
      <c r="A96" s="4">
        <v>1</v>
      </c>
      <c r="B96" s="31">
        <v>36893.599999999999</v>
      </c>
      <c r="C96" s="31">
        <v>36893.599999999999</v>
      </c>
      <c r="D96" s="31">
        <v>37859.81</v>
      </c>
      <c r="E96" s="31">
        <v>38826.019999999997</v>
      </c>
      <c r="F96" s="31">
        <v>39793.300000000003</v>
      </c>
      <c r="G96" s="31">
        <v>40759.51</v>
      </c>
      <c r="H96" s="31">
        <v>41725.72</v>
      </c>
      <c r="I96" s="31">
        <v>42693</v>
      </c>
      <c r="J96" s="31">
        <v>43659.21</v>
      </c>
      <c r="K96" s="31">
        <v>44625.42</v>
      </c>
      <c r="L96" s="31">
        <v>45592.7</v>
      </c>
      <c r="M96" s="31">
        <v>46559.98</v>
      </c>
      <c r="N96" s="31">
        <v>47526.19</v>
      </c>
      <c r="O96" s="31">
        <v>48492.4</v>
      </c>
      <c r="P96" s="31">
        <v>49459.68</v>
      </c>
      <c r="Q96" s="31">
        <v>50425.89</v>
      </c>
      <c r="R96" s="31">
        <v>51392.1</v>
      </c>
      <c r="S96" s="31">
        <v>52359.38</v>
      </c>
      <c r="T96" s="31">
        <v>53325.59</v>
      </c>
      <c r="U96" s="31">
        <v>53859.519999999997</v>
      </c>
      <c r="V96" s="31">
        <v>54397.73</v>
      </c>
      <c r="W96" s="31">
        <v>54941.29</v>
      </c>
      <c r="X96" s="31">
        <v>55491.27</v>
      </c>
      <c r="Y96" s="31">
        <v>56045.53</v>
      </c>
      <c r="Z96" s="31">
        <v>56606.21</v>
      </c>
      <c r="AA96" s="6"/>
      <c r="AB96" s="6"/>
      <c r="AC96" s="6"/>
      <c r="AD96" s="6"/>
      <c r="AE96" s="6"/>
      <c r="AF96" s="6"/>
    </row>
    <row r="97" spans="1:32" s="4" customFormat="1">
      <c r="A97" s="4">
        <v>2</v>
      </c>
      <c r="B97" s="31">
        <v>33671.83</v>
      </c>
      <c r="C97" s="31">
        <v>33671.83</v>
      </c>
      <c r="D97" s="31">
        <v>34541.74</v>
      </c>
      <c r="E97" s="31">
        <v>35442.68</v>
      </c>
      <c r="F97" s="31">
        <v>36312.589999999997</v>
      </c>
      <c r="G97" s="31">
        <v>37214.6</v>
      </c>
      <c r="H97" s="31">
        <v>38085.58</v>
      </c>
      <c r="I97" s="31">
        <v>38987.589999999997</v>
      </c>
      <c r="J97" s="31">
        <v>39857.5</v>
      </c>
      <c r="K97" s="31">
        <v>40759.51</v>
      </c>
      <c r="L97" s="31">
        <v>41629.42</v>
      </c>
      <c r="M97" s="31">
        <v>42531.43</v>
      </c>
      <c r="N97" s="31">
        <v>43401.34</v>
      </c>
      <c r="O97" s="31">
        <v>44303.35</v>
      </c>
      <c r="P97" s="31">
        <v>45173.26</v>
      </c>
      <c r="Q97" s="31">
        <v>46076.34</v>
      </c>
      <c r="R97" s="31">
        <v>46946.25</v>
      </c>
      <c r="S97" s="31">
        <v>47848.26</v>
      </c>
      <c r="T97" s="31">
        <v>48718.17</v>
      </c>
      <c r="U97" s="31">
        <v>49206.09</v>
      </c>
      <c r="V97" s="31">
        <v>49697.22</v>
      </c>
      <c r="W97" s="31">
        <v>50194.77</v>
      </c>
      <c r="X97" s="31">
        <v>50696.6</v>
      </c>
      <c r="Y97" s="31">
        <v>51202.71</v>
      </c>
      <c r="Z97" s="31">
        <v>51715.24</v>
      </c>
      <c r="AA97" s="6"/>
      <c r="AB97" s="6"/>
      <c r="AC97" s="6"/>
      <c r="AD97" s="6"/>
      <c r="AE97" s="6"/>
      <c r="AF97" s="6"/>
    </row>
    <row r="98" spans="1:32" s="4" customFormat="1">
      <c r="A98" s="4">
        <v>3</v>
      </c>
      <c r="B98" s="31">
        <v>32220.91</v>
      </c>
      <c r="C98" s="31">
        <v>32220.91</v>
      </c>
      <c r="D98" s="31">
        <v>32929.25</v>
      </c>
      <c r="E98" s="31">
        <v>33832.33</v>
      </c>
      <c r="F98" s="31">
        <v>34702.239999999998</v>
      </c>
      <c r="G98" s="31">
        <v>35604.25</v>
      </c>
      <c r="H98" s="31">
        <v>36474.160000000003</v>
      </c>
      <c r="I98" s="31">
        <v>37376.17</v>
      </c>
      <c r="J98" s="31">
        <v>38247.15</v>
      </c>
      <c r="K98" s="31">
        <v>39149.160000000003</v>
      </c>
      <c r="L98" s="31">
        <v>40018</v>
      </c>
      <c r="M98" s="31">
        <v>40920.01</v>
      </c>
      <c r="N98" s="31">
        <v>41789.919999999998</v>
      </c>
      <c r="O98" s="31">
        <v>42693</v>
      </c>
      <c r="P98" s="31">
        <v>43562.91</v>
      </c>
      <c r="Q98" s="31">
        <v>44464.92</v>
      </c>
      <c r="R98" s="31">
        <v>45334.83</v>
      </c>
      <c r="S98" s="31">
        <v>46237.91</v>
      </c>
      <c r="T98" s="31">
        <v>47107.82</v>
      </c>
      <c r="U98" s="31">
        <v>47578.62</v>
      </c>
      <c r="V98" s="31">
        <v>48053.7</v>
      </c>
      <c r="W98" s="31">
        <v>48535.199999999997</v>
      </c>
      <c r="X98" s="31">
        <v>49019.91</v>
      </c>
      <c r="Y98" s="31">
        <v>49509.97</v>
      </c>
      <c r="Z98" s="31">
        <v>50004.31</v>
      </c>
      <c r="AA98" s="6"/>
      <c r="AB98" s="6"/>
      <c r="AC98" s="6"/>
      <c r="AD98" s="6"/>
      <c r="AE98" s="6"/>
      <c r="AF98" s="6"/>
    </row>
    <row r="99" spans="1:32" s="9" customFormat="1">
      <c r="A99" s="1"/>
      <c r="B99" s="2" t="s">
        <v>32</v>
      </c>
      <c r="C99" s="2" t="s">
        <v>33</v>
      </c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</row>
    <row r="100" spans="1:32" s="4" customFormat="1">
      <c r="A100" s="4">
        <v>8</v>
      </c>
      <c r="B100" s="43">
        <v>46086</v>
      </c>
      <c r="C100" s="43">
        <v>47165</v>
      </c>
      <c r="D100" s="43">
        <v>48214</v>
      </c>
      <c r="E100" s="43">
        <v>49293</v>
      </c>
      <c r="F100" s="43">
        <v>50357</v>
      </c>
      <c r="G100" s="43">
        <v>51406</v>
      </c>
      <c r="H100" s="43">
        <v>52485</v>
      </c>
      <c r="I100" s="43">
        <v>53534</v>
      </c>
      <c r="J100" s="43">
        <v>54598</v>
      </c>
      <c r="K100" s="43">
        <v>55677</v>
      </c>
      <c r="L100" s="43">
        <v>56726</v>
      </c>
      <c r="M100" s="43">
        <v>57805</v>
      </c>
      <c r="N100" s="43">
        <v>58869</v>
      </c>
      <c r="O100" s="43">
        <v>59918</v>
      </c>
      <c r="P100" s="43">
        <v>61088</v>
      </c>
      <c r="Q100" s="43">
        <v>62228</v>
      </c>
      <c r="R100" s="43">
        <v>63384</v>
      </c>
      <c r="S100" s="43">
        <v>64524</v>
      </c>
      <c r="T100" s="43">
        <v>65679</v>
      </c>
      <c r="U100" s="43">
        <v>66834</v>
      </c>
      <c r="V100" s="43">
        <v>68004</v>
      </c>
      <c r="W100" s="43">
        <v>69144</v>
      </c>
      <c r="X100" s="43">
        <v>70300</v>
      </c>
      <c r="Y100" s="43">
        <v>71455</v>
      </c>
      <c r="Z100" s="43">
        <v>72610</v>
      </c>
      <c r="AA100" s="43">
        <v>73750</v>
      </c>
      <c r="AB100" s="43">
        <v>73750</v>
      </c>
      <c r="AC100" s="43">
        <v>73750</v>
      </c>
      <c r="AD100" s="43">
        <v>73750</v>
      </c>
      <c r="AE100" s="43">
        <v>73750</v>
      </c>
      <c r="AF100" s="43">
        <v>73750</v>
      </c>
    </row>
    <row r="101" spans="1:32" s="4" customFormat="1">
      <c r="A101" s="4">
        <v>7</v>
      </c>
      <c r="B101" s="43">
        <v>42544</v>
      </c>
      <c r="C101" s="43">
        <v>43517</v>
      </c>
      <c r="D101" s="43">
        <v>44490</v>
      </c>
      <c r="E101" s="43">
        <v>45493</v>
      </c>
      <c r="F101" s="43">
        <v>46466</v>
      </c>
      <c r="G101" s="43">
        <v>47454</v>
      </c>
      <c r="H101" s="43">
        <v>48427</v>
      </c>
      <c r="I101" s="43">
        <v>49415</v>
      </c>
      <c r="J101" s="43">
        <v>50403</v>
      </c>
      <c r="K101" s="43">
        <v>51376</v>
      </c>
      <c r="L101" s="43">
        <v>52364</v>
      </c>
      <c r="M101" s="43">
        <v>53352</v>
      </c>
      <c r="N101" s="43">
        <v>54324</v>
      </c>
      <c r="O101" s="43">
        <v>55312</v>
      </c>
      <c r="P101" s="43">
        <v>56376</v>
      </c>
      <c r="Q101" s="43">
        <v>57425</v>
      </c>
      <c r="R101" s="43">
        <v>58489</v>
      </c>
      <c r="S101" s="43">
        <v>59568</v>
      </c>
      <c r="T101" s="43">
        <v>60617</v>
      </c>
      <c r="U101" s="43">
        <v>61696</v>
      </c>
      <c r="V101" s="43">
        <v>62745</v>
      </c>
      <c r="W101" s="43">
        <v>63794</v>
      </c>
      <c r="X101" s="43">
        <v>64888</v>
      </c>
      <c r="Y101" s="43">
        <v>65937</v>
      </c>
      <c r="Z101" s="43">
        <v>67001</v>
      </c>
      <c r="AA101" s="43">
        <v>68065</v>
      </c>
      <c r="AB101" s="43">
        <v>68065</v>
      </c>
      <c r="AC101" s="43">
        <v>68065</v>
      </c>
      <c r="AD101" s="43">
        <v>68065</v>
      </c>
      <c r="AE101" s="43">
        <v>68065</v>
      </c>
      <c r="AF101" s="43">
        <v>68065</v>
      </c>
    </row>
    <row r="102" spans="1:32" s="4" customFormat="1">
      <c r="A102" s="4">
        <v>1</v>
      </c>
      <c r="B102" s="43">
        <v>39580</v>
      </c>
      <c r="C102" s="43">
        <v>40492</v>
      </c>
      <c r="D102" s="43">
        <v>41404</v>
      </c>
      <c r="E102" s="43">
        <v>42316</v>
      </c>
      <c r="F102" s="43">
        <v>43244</v>
      </c>
      <c r="G102" s="43">
        <v>44140</v>
      </c>
      <c r="H102" s="43">
        <v>45052</v>
      </c>
      <c r="I102" s="43">
        <v>45964</v>
      </c>
      <c r="J102" s="43">
        <v>46876</v>
      </c>
      <c r="K102" s="43">
        <v>47804</v>
      </c>
      <c r="L102" s="43">
        <v>48700</v>
      </c>
      <c r="M102" s="43">
        <v>49628</v>
      </c>
      <c r="N102" s="43">
        <v>50524</v>
      </c>
      <c r="O102" s="43">
        <v>51452</v>
      </c>
      <c r="P102" s="43">
        <v>52440</v>
      </c>
      <c r="Q102" s="43">
        <v>53443</v>
      </c>
      <c r="R102" s="43">
        <v>54416</v>
      </c>
      <c r="S102" s="43">
        <v>55388</v>
      </c>
      <c r="T102" s="43">
        <v>56407</v>
      </c>
      <c r="U102" s="43">
        <v>57380</v>
      </c>
      <c r="V102" s="43">
        <v>58368</v>
      </c>
      <c r="W102" s="43">
        <v>59371</v>
      </c>
      <c r="X102" s="43">
        <v>60359</v>
      </c>
      <c r="Y102" s="43">
        <v>61347</v>
      </c>
      <c r="Z102" s="43">
        <v>62335</v>
      </c>
      <c r="AA102" s="43">
        <v>63323</v>
      </c>
      <c r="AB102" s="43">
        <v>63323</v>
      </c>
      <c r="AC102" s="43">
        <v>63323</v>
      </c>
      <c r="AD102" s="43">
        <v>63323</v>
      </c>
      <c r="AE102" s="43">
        <v>63323</v>
      </c>
      <c r="AF102" s="43">
        <v>63323</v>
      </c>
    </row>
    <row r="103" spans="1:32" s="4" customFormat="1">
      <c r="A103" s="4">
        <v>2</v>
      </c>
      <c r="B103" s="43">
        <v>37209</v>
      </c>
      <c r="C103" s="43">
        <v>38060</v>
      </c>
      <c r="D103" s="43">
        <v>38927</v>
      </c>
      <c r="E103" s="43">
        <v>39778</v>
      </c>
      <c r="F103" s="43">
        <v>40644</v>
      </c>
      <c r="G103" s="43">
        <v>41511</v>
      </c>
      <c r="H103" s="43">
        <v>42362</v>
      </c>
      <c r="I103" s="43">
        <v>43228</v>
      </c>
      <c r="J103" s="43">
        <v>44080</v>
      </c>
      <c r="K103" s="43">
        <v>44946</v>
      </c>
      <c r="L103" s="43">
        <v>45797</v>
      </c>
      <c r="M103" s="43">
        <v>46648</v>
      </c>
      <c r="N103" s="43">
        <v>47500</v>
      </c>
      <c r="O103" s="43">
        <v>48366</v>
      </c>
      <c r="P103" s="43">
        <v>49308</v>
      </c>
      <c r="Q103" s="43">
        <v>50236</v>
      </c>
      <c r="R103" s="43">
        <v>51163</v>
      </c>
      <c r="S103" s="43">
        <v>52090</v>
      </c>
      <c r="T103" s="43">
        <v>53017</v>
      </c>
      <c r="U103" s="43">
        <v>53960</v>
      </c>
      <c r="V103" s="43">
        <v>54887</v>
      </c>
      <c r="W103" s="43">
        <v>55814</v>
      </c>
      <c r="X103" s="43">
        <v>56741</v>
      </c>
      <c r="Y103" s="43">
        <v>57668</v>
      </c>
      <c r="Z103" s="43">
        <v>58611</v>
      </c>
      <c r="AA103" s="43">
        <v>59553</v>
      </c>
      <c r="AB103" s="43">
        <v>59553</v>
      </c>
      <c r="AC103" s="43">
        <v>59553</v>
      </c>
      <c r="AD103" s="43">
        <v>59553</v>
      </c>
      <c r="AE103" s="43">
        <v>59553</v>
      </c>
      <c r="AF103" s="43">
        <v>59553</v>
      </c>
    </row>
    <row r="104" spans="1:32" s="4" customFormat="1">
      <c r="A104" s="4">
        <v>3</v>
      </c>
      <c r="B104" s="43">
        <v>35355</v>
      </c>
      <c r="C104" s="43">
        <v>36160</v>
      </c>
      <c r="D104" s="43">
        <v>36981</v>
      </c>
      <c r="E104" s="43">
        <v>37787</v>
      </c>
      <c r="F104" s="43">
        <v>38608</v>
      </c>
      <c r="G104" s="43">
        <v>39428</v>
      </c>
      <c r="H104" s="43">
        <v>40234</v>
      </c>
      <c r="I104" s="43">
        <v>41055</v>
      </c>
      <c r="J104" s="43">
        <v>41860</v>
      </c>
      <c r="K104" s="43">
        <v>42681</v>
      </c>
      <c r="L104" s="43">
        <v>43502</v>
      </c>
      <c r="M104" s="43">
        <v>44308</v>
      </c>
      <c r="N104" s="43">
        <v>45128</v>
      </c>
      <c r="O104" s="43">
        <v>45934</v>
      </c>
      <c r="P104" s="43">
        <v>46816</v>
      </c>
      <c r="Q104" s="43">
        <v>47712</v>
      </c>
      <c r="R104" s="43">
        <v>48594</v>
      </c>
      <c r="S104" s="43">
        <v>49476</v>
      </c>
      <c r="T104" s="43">
        <v>50357</v>
      </c>
      <c r="U104" s="43">
        <v>51239</v>
      </c>
      <c r="V104" s="43">
        <v>52120</v>
      </c>
      <c r="W104" s="43">
        <v>53002</v>
      </c>
      <c r="X104" s="43">
        <v>53899</v>
      </c>
      <c r="Y104" s="43">
        <v>54780</v>
      </c>
      <c r="Z104" s="43">
        <v>55662</v>
      </c>
      <c r="AA104" s="43">
        <v>56544</v>
      </c>
      <c r="AB104" s="43">
        <v>56544</v>
      </c>
      <c r="AC104" s="43">
        <v>56544</v>
      </c>
      <c r="AD104" s="43">
        <v>56544</v>
      </c>
      <c r="AE104" s="43">
        <v>56544</v>
      </c>
      <c r="AF104" s="43">
        <v>56544</v>
      </c>
    </row>
    <row r="105" spans="1:32" s="9" customFormat="1">
      <c r="A105" s="1"/>
      <c r="B105" s="2" t="s">
        <v>34</v>
      </c>
      <c r="C105" s="2" t="s">
        <v>35</v>
      </c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</row>
    <row r="106" spans="1:32" s="4" customFormat="1">
      <c r="A106" s="4">
        <v>8</v>
      </c>
      <c r="B106" s="44">
        <v>45424</v>
      </c>
      <c r="C106" s="44">
        <v>46773</v>
      </c>
      <c r="D106" s="44">
        <v>48125</v>
      </c>
      <c r="E106" s="44">
        <v>49475</v>
      </c>
      <c r="F106" s="44">
        <v>50826</v>
      </c>
      <c r="G106" s="44">
        <v>52178</v>
      </c>
      <c r="H106" s="44">
        <v>53528</v>
      </c>
      <c r="I106" s="44">
        <v>54879</v>
      </c>
      <c r="J106" s="44">
        <v>56230</v>
      </c>
      <c r="K106" s="44">
        <v>57581</v>
      </c>
      <c r="L106" s="44">
        <v>58933</v>
      </c>
      <c r="M106" s="44">
        <v>60283</v>
      </c>
      <c r="N106" s="44">
        <v>61634</v>
      </c>
      <c r="O106" s="44">
        <v>62985</v>
      </c>
      <c r="P106" s="44">
        <v>64335</v>
      </c>
      <c r="Q106" s="44">
        <v>65686</v>
      </c>
      <c r="R106" s="44">
        <v>67037</v>
      </c>
      <c r="S106" s="44">
        <v>68388</v>
      </c>
      <c r="T106" s="44">
        <v>69070</v>
      </c>
      <c r="U106" s="44">
        <v>69762</v>
      </c>
      <c r="V106" s="44">
        <v>70462</v>
      </c>
      <c r="W106" s="44">
        <v>71164</v>
      </c>
      <c r="X106" s="44">
        <v>71877</v>
      </c>
      <c r="Y106" s="44">
        <v>72596</v>
      </c>
      <c r="Z106" s="10"/>
      <c r="AA106" s="10"/>
      <c r="AB106" s="10"/>
      <c r="AC106" s="10"/>
      <c r="AD106" s="10"/>
      <c r="AE106" s="10"/>
      <c r="AF106" s="10"/>
    </row>
    <row r="107" spans="1:32" s="4" customFormat="1">
      <c r="A107" s="4">
        <v>7</v>
      </c>
      <c r="B107" s="44">
        <v>42046</v>
      </c>
      <c r="C107" s="44">
        <v>43059</v>
      </c>
      <c r="D107" s="44">
        <v>44073</v>
      </c>
      <c r="E107" s="44">
        <v>45085</v>
      </c>
      <c r="F107" s="44">
        <v>46098</v>
      </c>
      <c r="G107" s="44">
        <v>47112</v>
      </c>
      <c r="H107" s="44">
        <v>48125</v>
      </c>
      <c r="I107" s="44">
        <v>49137</v>
      </c>
      <c r="J107" s="44">
        <v>50151</v>
      </c>
      <c r="K107" s="44">
        <v>51164</v>
      </c>
      <c r="L107" s="44">
        <v>52178</v>
      </c>
      <c r="M107" s="44">
        <v>53191</v>
      </c>
      <c r="N107" s="44">
        <v>54204</v>
      </c>
      <c r="O107" s="44">
        <v>55217</v>
      </c>
      <c r="P107" s="44">
        <v>56230</v>
      </c>
      <c r="Q107" s="44">
        <v>57244</v>
      </c>
      <c r="R107" s="44">
        <v>58256</v>
      </c>
      <c r="S107" s="44">
        <v>59269</v>
      </c>
      <c r="T107" s="44">
        <v>59861</v>
      </c>
      <c r="U107" s="44">
        <v>60462</v>
      </c>
      <c r="V107" s="44">
        <v>61066</v>
      </c>
      <c r="W107" s="44">
        <v>61677</v>
      </c>
      <c r="X107" s="44">
        <v>62291</v>
      </c>
      <c r="Y107" s="44">
        <v>62917</v>
      </c>
      <c r="Z107" s="10"/>
      <c r="AA107" s="10"/>
      <c r="AB107" s="10"/>
      <c r="AC107" s="10"/>
      <c r="AD107" s="10"/>
      <c r="AE107" s="10"/>
      <c r="AF107" s="10"/>
    </row>
    <row r="108" spans="1:32" s="4" customFormat="1">
      <c r="A108" s="4">
        <v>1</v>
      </c>
      <c r="B108" s="44">
        <v>38669</v>
      </c>
      <c r="C108" s="44">
        <v>39682</v>
      </c>
      <c r="D108" s="44">
        <v>40695</v>
      </c>
      <c r="E108" s="44">
        <v>41709</v>
      </c>
      <c r="F108" s="44">
        <v>42721</v>
      </c>
      <c r="G108" s="44">
        <v>43734</v>
      </c>
      <c r="H108" s="44">
        <v>44748</v>
      </c>
      <c r="I108" s="44">
        <v>45761</v>
      </c>
      <c r="J108" s="44">
        <v>46773</v>
      </c>
      <c r="K108" s="44">
        <v>47787</v>
      </c>
      <c r="L108" s="44">
        <v>48801</v>
      </c>
      <c r="M108" s="44">
        <v>49814</v>
      </c>
      <c r="N108" s="44">
        <v>50826</v>
      </c>
      <c r="O108" s="44">
        <v>51840</v>
      </c>
      <c r="P108" s="44">
        <v>52853</v>
      </c>
      <c r="Q108" s="44">
        <v>53866</v>
      </c>
      <c r="R108" s="44">
        <v>54879</v>
      </c>
      <c r="S108" s="44">
        <v>55892</v>
      </c>
      <c r="T108" s="44">
        <v>56450</v>
      </c>
      <c r="U108" s="44">
        <v>57017</v>
      </c>
      <c r="V108" s="44">
        <v>57588</v>
      </c>
      <c r="W108" s="44">
        <v>58162</v>
      </c>
      <c r="X108" s="44">
        <v>58743</v>
      </c>
      <c r="Y108" s="44">
        <v>59330</v>
      </c>
      <c r="Z108" s="10"/>
      <c r="AA108" s="10"/>
      <c r="AB108" s="10"/>
      <c r="AC108" s="10"/>
      <c r="AD108" s="10"/>
      <c r="AE108" s="10"/>
      <c r="AF108" s="10"/>
    </row>
    <row r="109" spans="1:32" s="4" customFormat="1">
      <c r="A109" s="4">
        <v>2</v>
      </c>
      <c r="B109" s="44">
        <v>35292</v>
      </c>
      <c r="C109" s="44">
        <v>36204</v>
      </c>
      <c r="D109" s="44">
        <v>37149</v>
      </c>
      <c r="E109" s="44">
        <v>38060</v>
      </c>
      <c r="F109" s="44">
        <v>39006</v>
      </c>
      <c r="G109" s="44">
        <v>39919</v>
      </c>
      <c r="H109" s="44">
        <v>40864</v>
      </c>
      <c r="I109" s="44">
        <v>41776</v>
      </c>
      <c r="J109" s="44">
        <v>42721</v>
      </c>
      <c r="K109" s="44">
        <v>43633</v>
      </c>
      <c r="L109" s="44">
        <v>44579</v>
      </c>
      <c r="M109" s="44">
        <v>45490</v>
      </c>
      <c r="N109" s="44">
        <v>46436</v>
      </c>
      <c r="O109" s="44">
        <v>47347</v>
      </c>
      <c r="P109" s="44">
        <v>48294</v>
      </c>
      <c r="Q109" s="44">
        <v>49206</v>
      </c>
      <c r="R109" s="44">
        <v>50151</v>
      </c>
      <c r="S109" s="44">
        <v>51063</v>
      </c>
      <c r="T109" s="44">
        <v>51573</v>
      </c>
      <c r="U109" s="44">
        <v>52089</v>
      </c>
      <c r="V109" s="44">
        <v>52610</v>
      </c>
      <c r="W109" s="44">
        <v>53137</v>
      </c>
      <c r="X109" s="44">
        <v>53667</v>
      </c>
      <c r="Y109" s="44">
        <v>54204</v>
      </c>
      <c r="Z109" s="10"/>
      <c r="AA109" s="10"/>
      <c r="AB109" s="10"/>
      <c r="AC109" s="10"/>
      <c r="AD109" s="10"/>
      <c r="AE109" s="10"/>
      <c r="AF109" s="10"/>
    </row>
    <row r="110" spans="1:32" s="4" customFormat="1">
      <c r="A110" s="4">
        <v>3</v>
      </c>
      <c r="B110" s="44">
        <v>33772</v>
      </c>
      <c r="C110" s="44">
        <v>34514</v>
      </c>
      <c r="D110" s="44">
        <v>35461</v>
      </c>
      <c r="E110" s="44">
        <v>36372</v>
      </c>
      <c r="F110" s="44">
        <v>37318</v>
      </c>
      <c r="G110" s="44">
        <v>38230</v>
      </c>
      <c r="H110" s="44">
        <v>39175</v>
      </c>
      <c r="I110" s="44">
        <v>40088</v>
      </c>
      <c r="J110" s="44">
        <v>41033</v>
      </c>
      <c r="K110" s="44">
        <v>41944</v>
      </c>
      <c r="L110" s="44">
        <v>42890</v>
      </c>
      <c r="M110" s="44">
        <v>43801</v>
      </c>
      <c r="N110" s="44">
        <v>44748</v>
      </c>
      <c r="O110" s="44">
        <v>45660</v>
      </c>
      <c r="P110" s="44">
        <v>46605</v>
      </c>
      <c r="Q110" s="44">
        <v>47517</v>
      </c>
      <c r="R110" s="44">
        <v>48463</v>
      </c>
      <c r="S110" s="44">
        <v>49375</v>
      </c>
      <c r="T110" s="44">
        <v>49867</v>
      </c>
      <c r="U110" s="44">
        <v>50368</v>
      </c>
      <c r="V110" s="44">
        <v>50871</v>
      </c>
      <c r="W110" s="44">
        <v>51380</v>
      </c>
      <c r="X110" s="44">
        <v>51894</v>
      </c>
      <c r="Y110" s="44">
        <v>52410</v>
      </c>
      <c r="Z110" s="10"/>
      <c r="AA110" s="10"/>
      <c r="AB110" s="10"/>
      <c r="AC110" s="10"/>
      <c r="AD110" s="10"/>
      <c r="AE110" s="10"/>
      <c r="AF110" s="10"/>
    </row>
    <row r="111" spans="1:32" s="9" customFormat="1">
      <c r="A111" s="1"/>
      <c r="B111" s="2" t="s">
        <v>36</v>
      </c>
      <c r="C111" s="2" t="s">
        <v>37</v>
      </c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</row>
    <row r="112" spans="1:32" s="4" customFormat="1">
      <c r="A112" s="4">
        <v>8</v>
      </c>
      <c r="B112" s="5">
        <v>44958</v>
      </c>
      <c r="C112" s="5">
        <v>46294</v>
      </c>
      <c r="D112" s="5">
        <v>47631</v>
      </c>
      <c r="E112" s="5">
        <v>48968</v>
      </c>
      <c r="F112" s="5">
        <v>50305</v>
      </c>
      <c r="G112" s="5">
        <v>51643</v>
      </c>
      <c r="H112" s="5">
        <v>52979</v>
      </c>
      <c r="I112" s="5">
        <v>54317</v>
      </c>
      <c r="J112" s="5">
        <v>55653</v>
      </c>
      <c r="K112" s="5">
        <v>56991</v>
      </c>
      <c r="L112" s="5">
        <v>58328</v>
      </c>
      <c r="M112" s="5">
        <v>59665</v>
      </c>
      <c r="N112" s="5">
        <v>61002</v>
      </c>
      <c r="O112" s="5">
        <v>62339</v>
      </c>
      <c r="P112" s="5">
        <v>63675</v>
      </c>
      <c r="Q112" s="5">
        <v>65013</v>
      </c>
      <c r="R112" s="5">
        <v>66349</v>
      </c>
      <c r="S112" s="5">
        <v>67687</v>
      </c>
      <c r="T112" s="5">
        <v>68364</v>
      </c>
      <c r="U112" s="5">
        <v>69048</v>
      </c>
      <c r="V112" s="5">
        <v>69738</v>
      </c>
      <c r="W112" s="5">
        <v>70435</v>
      </c>
      <c r="X112" s="5">
        <v>71140</v>
      </c>
      <c r="Y112" s="5">
        <v>71851</v>
      </c>
      <c r="Z112" s="5">
        <v>72563</v>
      </c>
      <c r="AA112" s="6"/>
      <c r="AB112" s="6"/>
      <c r="AC112" s="6"/>
      <c r="AD112" s="6"/>
      <c r="AE112" s="6"/>
      <c r="AF112" s="6"/>
    </row>
    <row r="113" spans="1:32" s="4" customFormat="1">
      <c r="A113" s="4">
        <v>7</v>
      </c>
      <c r="B113" s="5">
        <v>41615</v>
      </c>
      <c r="C113" s="5">
        <v>42617</v>
      </c>
      <c r="D113" s="5">
        <v>43621</v>
      </c>
      <c r="E113" s="5">
        <v>44623</v>
      </c>
      <c r="F113" s="5">
        <v>45625</v>
      </c>
      <c r="G113" s="5">
        <v>46629</v>
      </c>
      <c r="H113" s="5">
        <v>47631</v>
      </c>
      <c r="I113" s="5">
        <v>48634</v>
      </c>
      <c r="J113" s="5">
        <v>49637</v>
      </c>
      <c r="K113" s="5">
        <v>50639</v>
      </c>
      <c r="L113" s="5">
        <v>51643</v>
      </c>
      <c r="M113" s="5">
        <v>52645</v>
      </c>
      <c r="N113" s="5">
        <v>53649</v>
      </c>
      <c r="O113" s="5">
        <v>54651</v>
      </c>
      <c r="P113" s="5">
        <v>55653</v>
      </c>
      <c r="Q113" s="5">
        <v>56657</v>
      </c>
      <c r="R113" s="5">
        <v>57659</v>
      </c>
      <c r="S113" s="5">
        <v>58661</v>
      </c>
      <c r="T113" s="5">
        <v>59248</v>
      </c>
      <c r="U113" s="5">
        <v>59841</v>
      </c>
      <c r="V113" s="5">
        <v>60440</v>
      </c>
      <c r="W113" s="5">
        <v>61043</v>
      </c>
      <c r="X113" s="5">
        <v>61654</v>
      </c>
      <c r="Y113" s="5">
        <v>62271</v>
      </c>
      <c r="Z113" s="5">
        <v>62887</v>
      </c>
      <c r="AA113" s="6"/>
      <c r="AB113" s="6"/>
      <c r="AC113" s="6"/>
      <c r="AD113" s="6"/>
      <c r="AE113" s="6"/>
      <c r="AF113" s="6"/>
    </row>
    <row r="114" spans="1:32" s="4" customFormat="1">
      <c r="A114" s="4">
        <v>1</v>
      </c>
      <c r="B114" s="5">
        <v>38273</v>
      </c>
      <c r="C114" s="5">
        <v>39275</v>
      </c>
      <c r="D114" s="5">
        <v>40277</v>
      </c>
      <c r="E114" s="5">
        <v>41281</v>
      </c>
      <c r="F114" s="5">
        <v>42283</v>
      </c>
      <c r="G114" s="5">
        <v>43286</v>
      </c>
      <c r="H114" s="5">
        <v>44289</v>
      </c>
      <c r="I114" s="5">
        <v>45291</v>
      </c>
      <c r="J114" s="5">
        <v>46294</v>
      </c>
      <c r="K114" s="5">
        <v>47297</v>
      </c>
      <c r="L114" s="5">
        <v>48301</v>
      </c>
      <c r="M114" s="5">
        <v>49303</v>
      </c>
      <c r="N114" s="5">
        <v>50305</v>
      </c>
      <c r="O114" s="5">
        <v>51309</v>
      </c>
      <c r="P114" s="5">
        <v>52311</v>
      </c>
      <c r="Q114" s="5">
        <v>53313</v>
      </c>
      <c r="R114" s="5">
        <v>54317</v>
      </c>
      <c r="S114" s="5">
        <v>55319</v>
      </c>
      <c r="T114" s="5">
        <v>55873</v>
      </c>
      <c r="U114" s="5">
        <v>56431</v>
      </c>
      <c r="V114" s="5">
        <v>56995</v>
      </c>
      <c r="W114" s="5">
        <v>57566</v>
      </c>
      <c r="X114" s="5">
        <v>58141</v>
      </c>
      <c r="Y114" s="5">
        <v>58721</v>
      </c>
      <c r="Z114" s="5">
        <v>59293</v>
      </c>
      <c r="AA114" s="6"/>
      <c r="AB114" s="6"/>
      <c r="AC114" s="6"/>
      <c r="AD114" s="6"/>
      <c r="AE114" s="6"/>
      <c r="AF114" s="6"/>
    </row>
    <row r="115" spans="1:32" s="4" customFormat="1">
      <c r="A115" s="4">
        <v>2</v>
      </c>
      <c r="B115" s="5">
        <v>34931</v>
      </c>
      <c r="C115" s="5">
        <v>35833</v>
      </c>
      <c r="D115" s="5">
        <v>36768</v>
      </c>
      <c r="E115" s="5">
        <v>37670</v>
      </c>
      <c r="F115" s="5">
        <v>38606</v>
      </c>
      <c r="G115" s="5">
        <v>39509</v>
      </c>
      <c r="H115" s="5">
        <v>40445</v>
      </c>
      <c r="I115" s="5">
        <v>41348</v>
      </c>
      <c r="J115" s="5">
        <v>42283</v>
      </c>
      <c r="K115" s="5">
        <v>43186</v>
      </c>
      <c r="L115" s="5">
        <v>44121</v>
      </c>
      <c r="M115" s="5">
        <v>45024</v>
      </c>
      <c r="N115" s="5">
        <v>45960</v>
      </c>
      <c r="O115" s="5">
        <v>46862</v>
      </c>
      <c r="P115" s="5">
        <v>47799</v>
      </c>
      <c r="Q115" s="5">
        <v>48701</v>
      </c>
      <c r="R115" s="5">
        <v>49637</v>
      </c>
      <c r="S115" s="5">
        <v>50539</v>
      </c>
      <c r="T115" s="5">
        <v>51046</v>
      </c>
      <c r="U115" s="5">
        <v>51555</v>
      </c>
      <c r="V115" s="5">
        <v>52071</v>
      </c>
      <c r="W115" s="5">
        <v>52592</v>
      </c>
      <c r="X115" s="5">
        <v>53117</v>
      </c>
      <c r="Y115" s="5">
        <v>53649</v>
      </c>
      <c r="Z115" s="5">
        <v>54179</v>
      </c>
      <c r="AA115" s="6"/>
      <c r="AB115" s="6"/>
      <c r="AC115" s="6"/>
      <c r="AD115" s="6"/>
      <c r="AE115" s="6"/>
      <c r="AF115" s="6"/>
    </row>
    <row r="116" spans="1:32" s="4" customFormat="1">
      <c r="A116" s="4">
        <v>3</v>
      </c>
      <c r="B116" s="5">
        <v>33425</v>
      </c>
      <c r="C116" s="5">
        <v>34160</v>
      </c>
      <c r="D116" s="5">
        <v>35097</v>
      </c>
      <c r="E116" s="5">
        <v>36000</v>
      </c>
      <c r="F116" s="5">
        <v>36935</v>
      </c>
      <c r="G116" s="5">
        <v>37838</v>
      </c>
      <c r="H116" s="5">
        <v>38773</v>
      </c>
      <c r="I116" s="5">
        <v>39677</v>
      </c>
      <c r="J116" s="5">
        <v>40613</v>
      </c>
      <c r="K116" s="5">
        <v>41514</v>
      </c>
      <c r="L116" s="5">
        <v>42450</v>
      </c>
      <c r="M116" s="5">
        <v>43352</v>
      </c>
      <c r="N116" s="5">
        <v>44289</v>
      </c>
      <c r="O116" s="5">
        <v>45191</v>
      </c>
      <c r="P116" s="5">
        <v>46127</v>
      </c>
      <c r="Q116" s="5">
        <v>47030</v>
      </c>
      <c r="R116" s="5">
        <v>47966</v>
      </c>
      <c r="S116" s="5">
        <v>48869</v>
      </c>
      <c r="T116" s="5">
        <v>49357</v>
      </c>
      <c r="U116" s="5">
        <v>49850</v>
      </c>
      <c r="V116" s="5">
        <v>50350</v>
      </c>
      <c r="W116" s="5">
        <v>50852</v>
      </c>
      <c r="X116" s="5">
        <v>51361</v>
      </c>
      <c r="Y116" s="5">
        <v>51874</v>
      </c>
      <c r="Z116" s="5">
        <v>52388</v>
      </c>
      <c r="AA116" s="6"/>
      <c r="AB116" s="6"/>
      <c r="AC116" s="6"/>
      <c r="AD116" s="6"/>
      <c r="AE116" s="6"/>
      <c r="AF116" s="6"/>
    </row>
    <row r="117" spans="1:32" s="9" customFormat="1">
      <c r="A117" s="1"/>
      <c r="B117" s="2" t="s">
        <v>38</v>
      </c>
      <c r="C117" s="2" t="s">
        <v>39</v>
      </c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</row>
    <row r="118" spans="1:32" s="4" customFormat="1">
      <c r="A118" s="4">
        <v>8</v>
      </c>
      <c r="B118" s="45">
        <v>42528</v>
      </c>
      <c r="C118" s="45">
        <v>43791</v>
      </c>
      <c r="D118" s="45">
        <v>45057</v>
      </c>
      <c r="E118" s="45">
        <v>46321</v>
      </c>
      <c r="F118" s="45">
        <v>47586</v>
      </c>
      <c r="G118" s="45">
        <v>48851</v>
      </c>
      <c r="H118" s="45">
        <v>50115</v>
      </c>
      <c r="I118" s="45">
        <v>51381</v>
      </c>
      <c r="J118" s="45">
        <v>52645</v>
      </c>
      <c r="K118" s="45">
        <v>53910</v>
      </c>
      <c r="L118" s="45">
        <v>55175</v>
      </c>
      <c r="M118" s="45">
        <v>56440</v>
      </c>
      <c r="N118" s="45">
        <v>57705</v>
      </c>
      <c r="O118" s="45">
        <v>58969</v>
      </c>
      <c r="P118" s="45">
        <v>60233</v>
      </c>
      <c r="Q118" s="45">
        <v>61499</v>
      </c>
      <c r="R118" s="45">
        <v>62763</v>
      </c>
      <c r="S118" s="45">
        <v>64028</v>
      </c>
      <c r="T118" s="45">
        <v>64668</v>
      </c>
      <c r="U118" s="45">
        <v>65315</v>
      </c>
      <c r="V118" s="45">
        <v>65968</v>
      </c>
      <c r="W118" s="45">
        <v>66628</v>
      </c>
      <c r="X118" s="45">
        <v>67295</v>
      </c>
      <c r="Y118" s="45">
        <v>67968</v>
      </c>
      <c r="Z118" s="45">
        <v>67968</v>
      </c>
      <c r="AA118" s="45">
        <v>68610</v>
      </c>
      <c r="AB118" s="5"/>
      <c r="AC118" s="5"/>
      <c r="AD118" s="5"/>
      <c r="AE118" s="5"/>
      <c r="AF118" s="5"/>
    </row>
    <row r="119" spans="1:32" s="4" customFormat="1">
      <c r="A119" s="4">
        <v>7</v>
      </c>
      <c r="B119" s="45">
        <v>39366</v>
      </c>
      <c r="C119" s="45">
        <v>40314</v>
      </c>
      <c r="D119" s="45">
        <v>41263</v>
      </c>
      <c r="E119" s="45">
        <v>42211</v>
      </c>
      <c r="F119" s="45">
        <v>43159</v>
      </c>
      <c r="G119" s="45">
        <v>44108</v>
      </c>
      <c r="H119" s="45">
        <v>45057</v>
      </c>
      <c r="I119" s="45">
        <v>46005</v>
      </c>
      <c r="J119" s="45">
        <v>46954</v>
      </c>
      <c r="K119" s="45">
        <v>47902</v>
      </c>
      <c r="L119" s="45">
        <v>48851</v>
      </c>
      <c r="M119" s="45">
        <v>49799</v>
      </c>
      <c r="N119" s="45">
        <v>50749</v>
      </c>
      <c r="O119" s="45">
        <v>51697</v>
      </c>
      <c r="P119" s="45">
        <v>52645</v>
      </c>
      <c r="Q119" s="45">
        <v>53594</v>
      </c>
      <c r="R119" s="45">
        <v>54542</v>
      </c>
      <c r="S119" s="45">
        <v>55490</v>
      </c>
      <c r="T119" s="45">
        <v>56046</v>
      </c>
      <c r="U119" s="45">
        <v>56607</v>
      </c>
      <c r="V119" s="45">
        <v>57173</v>
      </c>
      <c r="W119" s="45">
        <v>57744</v>
      </c>
      <c r="X119" s="45">
        <v>58321</v>
      </c>
      <c r="Y119" s="45">
        <v>58905</v>
      </c>
      <c r="Z119" s="45">
        <v>58905</v>
      </c>
      <c r="AA119" s="45">
        <v>59547</v>
      </c>
      <c r="AB119" s="5"/>
      <c r="AC119" s="5"/>
      <c r="AD119" s="5"/>
      <c r="AE119" s="5"/>
      <c r="AF119" s="5"/>
    </row>
    <row r="120" spans="1:32" s="4" customFormat="1">
      <c r="A120" s="4">
        <v>1</v>
      </c>
      <c r="B120" s="45">
        <v>36204</v>
      </c>
      <c r="C120" s="45">
        <v>37152</v>
      </c>
      <c r="D120" s="45">
        <v>38100</v>
      </c>
      <c r="E120" s="45">
        <v>39050</v>
      </c>
      <c r="F120" s="45">
        <v>39998</v>
      </c>
      <c r="G120" s="45">
        <v>40946</v>
      </c>
      <c r="H120" s="45">
        <v>41895</v>
      </c>
      <c r="I120" s="45">
        <v>42843</v>
      </c>
      <c r="J120" s="45">
        <v>43791</v>
      </c>
      <c r="K120" s="45">
        <v>44741</v>
      </c>
      <c r="L120" s="45">
        <v>45690</v>
      </c>
      <c r="M120" s="45">
        <v>46638</v>
      </c>
      <c r="N120" s="45">
        <v>47586</v>
      </c>
      <c r="O120" s="45">
        <v>48535</v>
      </c>
      <c r="P120" s="45">
        <v>49483</v>
      </c>
      <c r="Q120" s="45">
        <v>50432</v>
      </c>
      <c r="R120" s="45">
        <v>51381</v>
      </c>
      <c r="S120" s="45">
        <v>52329</v>
      </c>
      <c r="T120" s="45">
        <v>52853</v>
      </c>
      <c r="U120" s="45">
        <v>53381</v>
      </c>
      <c r="V120" s="45">
        <v>53914</v>
      </c>
      <c r="W120" s="45">
        <v>54454</v>
      </c>
      <c r="X120" s="45">
        <v>54998</v>
      </c>
      <c r="Y120" s="45">
        <v>55549</v>
      </c>
      <c r="Z120" s="45">
        <v>55549</v>
      </c>
      <c r="AA120" s="45">
        <v>56191</v>
      </c>
      <c r="AB120" s="5"/>
      <c r="AC120" s="5"/>
      <c r="AD120" s="5"/>
      <c r="AE120" s="5"/>
      <c r="AF120" s="5"/>
    </row>
    <row r="121" spans="1:32" s="4" customFormat="1">
      <c r="A121" s="4">
        <v>2</v>
      </c>
      <c r="B121" s="45">
        <v>33042</v>
      </c>
      <c r="C121" s="45">
        <v>33896</v>
      </c>
      <c r="D121" s="45">
        <v>34780</v>
      </c>
      <c r="E121" s="45">
        <v>35634</v>
      </c>
      <c r="F121" s="45">
        <v>36519</v>
      </c>
      <c r="G121" s="45">
        <v>37374</v>
      </c>
      <c r="H121" s="45">
        <v>38259</v>
      </c>
      <c r="I121" s="45">
        <v>39113</v>
      </c>
      <c r="J121" s="45">
        <v>39998</v>
      </c>
      <c r="K121" s="45">
        <v>40851</v>
      </c>
      <c r="L121" s="45">
        <v>41736</v>
      </c>
      <c r="M121" s="45">
        <v>42590</v>
      </c>
      <c r="N121" s="45">
        <v>43475</v>
      </c>
      <c r="O121" s="45">
        <v>44329</v>
      </c>
      <c r="P121" s="45">
        <v>45215</v>
      </c>
      <c r="Q121" s="45">
        <v>46069</v>
      </c>
      <c r="R121" s="45">
        <v>46954</v>
      </c>
      <c r="S121" s="45">
        <v>47808</v>
      </c>
      <c r="T121" s="45">
        <v>48286</v>
      </c>
      <c r="U121" s="45">
        <v>48768</v>
      </c>
      <c r="V121" s="45">
        <v>49257</v>
      </c>
      <c r="W121" s="45">
        <v>49749</v>
      </c>
      <c r="X121" s="45">
        <v>50246</v>
      </c>
      <c r="Y121" s="45">
        <v>50749</v>
      </c>
      <c r="Z121" s="45">
        <v>50749</v>
      </c>
      <c r="AA121" s="45">
        <v>51391</v>
      </c>
      <c r="AB121" s="5"/>
      <c r="AC121" s="5"/>
      <c r="AD121" s="5"/>
      <c r="AE121" s="5"/>
      <c r="AF121" s="5"/>
    </row>
    <row r="122" spans="1:32" s="4" customFormat="1">
      <c r="A122" s="4">
        <v>3</v>
      </c>
      <c r="B122" s="45">
        <v>31619</v>
      </c>
      <c r="C122" s="45">
        <v>32314</v>
      </c>
      <c r="D122" s="45">
        <v>33200</v>
      </c>
      <c r="E122" s="45">
        <v>35054</v>
      </c>
      <c r="F122" s="45">
        <v>34939</v>
      </c>
      <c r="G122" s="45">
        <v>35792</v>
      </c>
      <c r="H122" s="45">
        <v>36678</v>
      </c>
      <c r="I122" s="45">
        <v>37532</v>
      </c>
      <c r="J122" s="45">
        <v>38417</v>
      </c>
      <c r="K122" s="45">
        <v>39270</v>
      </c>
      <c r="L122" s="45">
        <v>40155</v>
      </c>
      <c r="M122" s="45">
        <v>41009</v>
      </c>
      <c r="N122" s="45">
        <v>41895</v>
      </c>
      <c r="O122" s="45">
        <v>42749</v>
      </c>
      <c r="P122" s="45">
        <v>43634</v>
      </c>
      <c r="Q122" s="45">
        <v>44487</v>
      </c>
      <c r="R122" s="45">
        <v>45374</v>
      </c>
      <c r="S122" s="45">
        <v>46227</v>
      </c>
      <c r="T122" s="45">
        <v>46689</v>
      </c>
      <c r="U122" s="45">
        <v>47156</v>
      </c>
      <c r="V122" s="45">
        <v>47628</v>
      </c>
      <c r="W122" s="45">
        <v>48104</v>
      </c>
      <c r="X122" s="45">
        <v>48585</v>
      </c>
      <c r="Y122" s="45">
        <v>49070</v>
      </c>
      <c r="Z122" s="45">
        <v>49070</v>
      </c>
      <c r="AA122" s="45">
        <v>49712</v>
      </c>
      <c r="AB122" s="5"/>
      <c r="AC122" s="5"/>
      <c r="AD122" s="5"/>
      <c r="AE122" s="5"/>
      <c r="AF122" s="5"/>
    </row>
    <row r="123" spans="1:32" s="9" customFormat="1">
      <c r="A123" s="1"/>
      <c r="B123" s="2" t="s">
        <v>40</v>
      </c>
      <c r="C123" s="2" t="s">
        <v>41</v>
      </c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</row>
    <row r="124" spans="1:32" s="4" customFormat="1">
      <c r="A124" s="4">
        <v>8</v>
      </c>
      <c r="B124" s="5">
        <v>41403</v>
      </c>
      <c r="C124" s="5">
        <v>42606</v>
      </c>
      <c r="D124" s="5">
        <v>43811</v>
      </c>
      <c r="E124" s="5">
        <v>45015</v>
      </c>
      <c r="F124" s="5">
        <v>46220</v>
      </c>
      <c r="G124" s="5">
        <v>47425</v>
      </c>
      <c r="H124" s="5">
        <v>48629</v>
      </c>
      <c r="I124" s="5">
        <v>49834</v>
      </c>
      <c r="J124" s="5">
        <v>51038</v>
      </c>
      <c r="K124" s="5">
        <v>52243</v>
      </c>
      <c r="L124" s="5">
        <v>53448</v>
      </c>
      <c r="M124" s="5">
        <v>54652</v>
      </c>
      <c r="N124" s="5">
        <v>55857</v>
      </c>
      <c r="O124" s="5">
        <v>57061</v>
      </c>
      <c r="P124" s="5">
        <v>58265</v>
      </c>
      <c r="Q124" s="5">
        <v>59470</v>
      </c>
      <c r="R124" s="5">
        <v>60674</v>
      </c>
      <c r="S124" s="5">
        <v>61879</v>
      </c>
      <c r="T124" s="5">
        <v>62789</v>
      </c>
      <c r="U124" s="5">
        <v>63404</v>
      </c>
      <c r="V124" s="5">
        <v>64027</v>
      </c>
      <c r="W124" s="5">
        <v>64655</v>
      </c>
      <c r="X124" s="5">
        <v>65290</v>
      </c>
      <c r="Y124" s="5">
        <v>65931</v>
      </c>
      <c r="Z124" s="6"/>
      <c r="AA124" s="6"/>
      <c r="AB124" s="6"/>
      <c r="AC124" s="6"/>
      <c r="AD124" s="6"/>
      <c r="AE124" s="6"/>
      <c r="AF124" s="6"/>
    </row>
    <row r="125" spans="1:32" s="4" customFormat="1">
      <c r="A125" s="4">
        <v>7</v>
      </c>
      <c r="B125" s="5">
        <v>38341</v>
      </c>
      <c r="C125" s="5">
        <v>39244</v>
      </c>
      <c r="D125" s="5">
        <v>40148</v>
      </c>
      <c r="E125" s="5">
        <v>41051</v>
      </c>
      <c r="F125" s="5">
        <v>41954</v>
      </c>
      <c r="G125" s="5">
        <v>42858</v>
      </c>
      <c r="H125" s="5">
        <v>43761</v>
      </c>
      <c r="I125" s="5">
        <v>44664</v>
      </c>
      <c r="J125" s="5">
        <v>45568</v>
      </c>
      <c r="K125" s="5">
        <v>46471</v>
      </c>
      <c r="L125" s="5">
        <v>47375</v>
      </c>
      <c r="M125" s="5">
        <v>48278</v>
      </c>
      <c r="N125" s="5">
        <v>49182</v>
      </c>
      <c r="O125" s="5">
        <v>50085</v>
      </c>
      <c r="P125" s="5">
        <v>50988</v>
      </c>
      <c r="Q125" s="5">
        <v>51892</v>
      </c>
      <c r="R125" s="5">
        <v>52795</v>
      </c>
      <c r="S125" s="5">
        <v>53698</v>
      </c>
      <c r="T125" s="5">
        <v>54527</v>
      </c>
      <c r="U125" s="5">
        <v>55061</v>
      </c>
      <c r="V125" s="5">
        <v>55600</v>
      </c>
      <c r="W125" s="5">
        <v>56144</v>
      </c>
      <c r="X125" s="5">
        <v>56694</v>
      </c>
      <c r="Y125" s="5">
        <v>57250</v>
      </c>
      <c r="Z125" s="6"/>
      <c r="AA125" s="6"/>
      <c r="AB125" s="6"/>
      <c r="AC125" s="6"/>
      <c r="AD125" s="6"/>
      <c r="AE125" s="6"/>
      <c r="AF125" s="6"/>
    </row>
    <row r="126" spans="1:32" s="4" customFormat="1">
      <c r="A126" s="4">
        <v>1</v>
      </c>
      <c r="B126" s="5">
        <v>35280</v>
      </c>
      <c r="C126" s="5">
        <v>36183</v>
      </c>
      <c r="D126" s="5">
        <v>37086</v>
      </c>
      <c r="E126" s="5">
        <v>37990</v>
      </c>
      <c r="F126" s="5">
        <v>38893</v>
      </c>
      <c r="G126" s="5">
        <v>39796</v>
      </c>
      <c r="H126" s="5">
        <v>40700</v>
      </c>
      <c r="I126" s="5">
        <v>41603</v>
      </c>
      <c r="J126" s="5">
        <v>42506</v>
      </c>
      <c r="K126" s="5">
        <v>43410</v>
      </c>
      <c r="L126" s="5">
        <v>44314</v>
      </c>
      <c r="M126" s="5">
        <v>45217</v>
      </c>
      <c r="N126" s="5">
        <v>46120</v>
      </c>
      <c r="O126" s="5">
        <v>47024</v>
      </c>
      <c r="P126" s="5">
        <v>47927</v>
      </c>
      <c r="Q126" s="5">
        <v>48830</v>
      </c>
      <c r="R126" s="5">
        <v>49734</v>
      </c>
      <c r="S126" s="5">
        <v>50637</v>
      </c>
      <c r="T126" s="5">
        <v>51436</v>
      </c>
      <c r="U126" s="5">
        <v>51939</v>
      </c>
      <c r="V126" s="5">
        <v>52447</v>
      </c>
      <c r="W126" s="5">
        <v>52961</v>
      </c>
      <c r="X126" s="5">
        <v>53479</v>
      </c>
      <c r="Y126" s="5">
        <v>54003</v>
      </c>
      <c r="Z126" s="6"/>
      <c r="AA126" s="6"/>
      <c r="AB126" s="6"/>
      <c r="AC126" s="6"/>
      <c r="AD126" s="6"/>
      <c r="AE126" s="6"/>
      <c r="AF126" s="6"/>
    </row>
    <row r="127" spans="1:32" s="4" customFormat="1">
      <c r="A127" s="4">
        <v>2</v>
      </c>
      <c r="B127" s="5">
        <v>32219</v>
      </c>
      <c r="C127" s="5">
        <v>33032</v>
      </c>
      <c r="D127" s="5">
        <v>33874</v>
      </c>
      <c r="E127" s="5">
        <v>34687</v>
      </c>
      <c r="F127" s="5">
        <v>35530</v>
      </c>
      <c r="G127" s="5">
        <v>36344</v>
      </c>
      <c r="H127" s="5">
        <v>37187</v>
      </c>
      <c r="I127" s="5">
        <v>38000</v>
      </c>
      <c r="J127" s="5">
        <v>38843</v>
      </c>
      <c r="K127" s="5">
        <v>39656</v>
      </c>
      <c r="L127" s="5">
        <v>40499</v>
      </c>
      <c r="M127" s="5">
        <v>41312</v>
      </c>
      <c r="N127" s="5">
        <v>42155</v>
      </c>
      <c r="O127" s="5">
        <v>42968</v>
      </c>
      <c r="P127" s="5">
        <v>43812</v>
      </c>
      <c r="Q127" s="5">
        <v>44625</v>
      </c>
      <c r="R127" s="5">
        <v>45468</v>
      </c>
      <c r="S127" s="5">
        <v>46281</v>
      </c>
      <c r="T127" s="5">
        <v>47037</v>
      </c>
      <c r="U127" s="5">
        <v>47496</v>
      </c>
      <c r="V127" s="5">
        <v>47961</v>
      </c>
      <c r="W127" s="5">
        <v>48430</v>
      </c>
      <c r="X127" s="5">
        <v>48903</v>
      </c>
      <c r="Y127" s="5">
        <v>49382</v>
      </c>
      <c r="Z127" s="6"/>
      <c r="AA127" s="6"/>
      <c r="AB127" s="6"/>
      <c r="AC127" s="6"/>
      <c r="AD127" s="6"/>
      <c r="AE127" s="6"/>
      <c r="AF127" s="6"/>
    </row>
    <row r="128" spans="1:32" s="4" customFormat="1">
      <c r="A128" s="4">
        <v>3</v>
      </c>
      <c r="B128" s="5">
        <v>31138</v>
      </c>
      <c r="C128" s="5">
        <v>31475</v>
      </c>
      <c r="D128" s="5">
        <v>32319</v>
      </c>
      <c r="E128" s="5">
        <v>33132</v>
      </c>
      <c r="F128" s="5">
        <v>33975</v>
      </c>
      <c r="G128" s="5">
        <v>34788</v>
      </c>
      <c r="H128" s="5">
        <v>35631</v>
      </c>
      <c r="I128" s="5">
        <v>36445</v>
      </c>
      <c r="J128" s="5">
        <v>37288</v>
      </c>
      <c r="K128" s="5">
        <v>38100</v>
      </c>
      <c r="L128" s="5">
        <v>38943</v>
      </c>
      <c r="M128" s="5">
        <v>39756</v>
      </c>
      <c r="N128" s="5">
        <v>40600</v>
      </c>
      <c r="O128" s="5">
        <v>41413</v>
      </c>
      <c r="P128" s="5">
        <v>42256</v>
      </c>
      <c r="Q128" s="5">
        <v>43069</v>
      </c>
      <c r="R128" s="5">
        <v>43913</v>
      </c>
      <c r="S128" s="5">
        <v>44726</v>
      </c>
      <c r="T128" s="5">
        <v>45466</v>
      </c>
      <c r="U128" s="5">
        <v>45910</v>
      </c>
      <c r="V128" s="5">
        <v>46360</v>
      </c>
      <c r="W128" s="5">
        <v>46813</v>
      </c>
      <c r="X128" s="5">
        <v>47271</v>
      </c>
      <c r="Y128" s="5">
        <v>47733</v>
      </c>
      <c r="Z128" s="6"/>
      <c r="AA128" s="6"/>
      <c r="AB128" s="6"/>
      <c r="AC128" s="6"/>
      <c r="AD128" s="6"/>
      <c r="AE128" s="6"/>
      <c r="AF128" s="6"/>
    </row>
    <row r="129" spans="1:32" s="9" customFormat="1">
      <c r="A129" s="1"/>
      <c r="B129" s="2" t="s">
        <v>42</v>
      </c>
      <c r="C129" s="2" t="s">
        <v>43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</row>
    <row r="130" spans="1:32" s="4" customFormat="1">
      <c r="A130" s="4">
        <v>8</v>
      </c>
      <c r="B130" s="46">
        <v>44392</v>
      </c>
      <c r="C130" s="46">
        <v>45672</v>
      </c>
      <c r="D130" s="46">
        <v>46954</v>
      </c>
      <c r="E130" s="46">
        <v>48235</v>
      </c>
      <c r="F130" s="46">
        <v>49517</v>
      </c>
      <c r="G130" s="46">
        <v>50799</v>
      </c>
      <c r="H130" s="46">
        <v>52080</v>
      </c>
      <c r="I130" s="46">
        <v>53362</v>
      </c>
      <c r="J130" s="46">
        <v>54643</v>
      </c>
      <c r="K130" s="46">
        <v>55925</v>
      </c>
      <c r="L130" s="46">
        <v>57207</v>
      </c>
      <c r="M130" s="46">
        <v>58488</v>
      </c>
      <c r="N130" s="46">
        <v>59770</v>
      </c>
      <c r="O130" s="46">
        <v>61051</v>
      </c>
      <c r="P130" s="46">
        <v>62332</v>
      </c>
      <c r="Q130" s="46">
        <v>63614</v>
      </c>
      <c r="R130" s="46">
        <v>64895</v>
      </c>
      <c r="S130" s="46">
        <v>66177</v>
      </c>
      <c r="T130" s="46">
        <v>67399</v>
      </c>
      <c r="U130" s="46">
        <v>68056</v>
      </c>
      <c r="V130" s="46">
        <v>68716</v>
      </c>
      <c r="W130" s="46">
        <v>69385</v>
      </c>
      <c r="X130" s="46">
        <v>70062</v>
      </c>
      <c r="Y130" s="46">
        <v>70916</v>
      </c>
      <c r="Z130" s="46">
        <v>70916</v>
      </c>
      <c r="AA130" s="46">
        <v>70916</v>
      </c>
      <c r="AB130" s="46">
        <v>70916</v>
      </c>
      <c r="AC130" s="46">
        <v>70916</v>
      </c>
      <c r="AD130" s="46">
        <v>71066</v>
      </c>
      <c r="AE130" s="46">
        <v>71066</v>
      </c>
      <c r="AF130" s="46">
        <v>71066</v>
      </c>
    </row>
    <row r="131" spans="1:32" s="4" customFormat="1">
      <c r="A131" s="4">
        <v>7</v>
      </c>
      <c r="B131" s="46">
        <v>41087</v>
      </c>
      <c r="C131" s="46">
        <v>42049</v>
      </c>
      <c r="D131" s="46">
        <v>43010</v>
      </c>
      <c r="E131" s="46">
        <v>43971</v>
      </c>
      <c r="F131" s="46">
        <v>44932</v>
      </c>
      <c r="G131" s="46">
        <v>45893</v>
      </c>
      <c r="H131" s="46">
        <v>46854</v>
      </c>
      <c r="I131" s="46">
        <v>47815</v>
      </c>
      <c r="J131" s="46">
        <v>48777</v>
      </c>
      <c r="K131" s="46">
        <v>49737</v>
      </c>
      <c r="L131" s="46">
        <v>50699</v>
      </c>
      <c r="M131" s="46">
        <v>51660</v>
      </c>
      <c r="N131" s="46">
        <v>52622</v>
      </c>
      <c r="O131" s="46">
        <v>53582</v>
      </c>
      <c r="P131" s="46">
        <v>54543</v>
      </c>
      <c r="Q131" s="46">
        <v>55505</v>
      </c>
      <c r="R131" s="46">
        <v>56465</v>
      </c>
      <c r="S131" s="46">
        <v>57427</v>
      </c>
      <c r="T131" s="46">
        <v>58564</v>
      </c>
      <c r="U131" s="46">
        <v>59132</v>
      </c>
      <c r="V131" s="46">
        <v>59705</v>
      </c>
      <c r="W131" s="46">
        <v>60285</v>
      </c>
      <c r="X131" s="46">
        <v>60870</v>
      </c>
      <c r="Y131" s="46">
        <v>61637</v>
      </c>
      <c r="Z131" s="46">
        <v>61637</v>
      </c>
      <c r="AA131" s="46">
        <v>61637</v>
      </c>
      <c r="AB131" s="46">
        <v>61637</v>
      </c>
      <c r="AC131" s="46">
        <v>61637</v>
      </c>
      <c r="AD131" s="46">
        <v>61787</v>
      </c>
      <c r="AE131" s="46">
        <v>61787</v>
      </c>
      <c r="AF131" s="46">
        <v>61787</v>
      </c>
    </row>
    <row r="132" spans="1:32" s="4" customFormat="1">
      <c r="A132" s="4">
        <v>1</v>
      </c>
      <c r="B132" s="46">
        <v>37809</v>
      </c>
      <c r="C132" s="46">
        <v>38770</v>
      </c>
      <c r="D132" s="46">
        <v>39731</v>
      </c>
      <c r="E132" s="46">
        <v>40692</v>
      </c>
      <c r="F132" s="46">
        <v>41653</v>
      </c>
      <c r="G132" s="46">
        <v>42614</v>
      </c>
      <c r="H132" s="46">
        <v>43575</v>
      </c>
      <c r="I132" s="46">
        <v>44537</v>
      </c>
      <c r="J132" s="46">
        <v>45497</v>
      </c>
      <c r="K132" s="46">
        <v>46459</v>
      </c>
      <c r="L132" s="46">
        <v>47420</v>
      </c>
      <c r="M132" s="46">
        <v>48382</v>
      </c>
      <c r="N132" s="46">
        <v>49342</v>
      </c>
      <c r="O132" s="46">
        <v>50304</v>
      </c>
      <c r="P132" s="46">
        <v>51265</v>
      </c>
      <c r="Q132" s="46">
        <v>52225</v>
      </c>
      <c r="R132" s="46">
        <v>53187</v>
      </c>
      <c r="S132" s="46">
        <v>54148</v>
      </c>
      <c r="T132" s="46">
        <v>55251</v>
      </c>
      <c r="U132" s="46">
        <v>55787</v>
      </c>
      <c r="V132" s="46">
        <v>56328</v>
      </c>
      <c r="W132" s="46">
        <v>56876</v>
      </c>
      <c r="X132" s="46">
        <v>57427</v>
      </c>
      <c r="Y132" s="46">
        <v>58150</v>
      </c>
      <c r="Z132" s="46">
        <v>58150</v>
      </c>
      <c r="AA132" s="46">
        <v>58150</v>
      </c>
      <c r="AB132" s="46">
        <v>58150</v>
      </c>
      <c r="AC132" s="46">
        <v>58150</v>
      </c>
      <c r="AD132" s="46">
        <v>58300</v>
      </c>
      <c r="AE132" s="46">
        <v>58300</v>
      </c>
      <c r="AF132" s="46">
        <v>58300</v>
      </c>
    </row>
    <row r="133" spans="1:32" s="4" customFormat="1">
      <c r="A133" s="4">
        <v>2</v>
      </c>
      <c r="B133" s="46">
        <v>34530</v>
      </c>
      <c r="C133" s="46">
        <v>35395</v>
      </c>
      <c r="D133" s="46">
        <v>36292</v>
      </c>
      <c r="E133" s="46">
        <v>37157</v>
      </c>
      <c r="F133" s="46">
        <v>38054</v>
      </c>
      <c r="G133" s="46">
        <v>38919</v>
      </c>
      <c r="H133" s="46">
        <v>39816</v>
      </c>
      <c r="I133" s="46">
        <v>40681</v>
      </c>
      <c r="J133" s="46">
        <v>41578</v>
      </c>
      <c r="K133" s="46">
        <v>42444</v>
      </c>
      <c r="L133" s="46">
        <v>43340</v>
      </c>
      <c r="M133" s="46">
        <v>44205</v>
      </c>
      <c r="N133" s="46">
        <v>45102</v>
      </c>
      <c r="O133" s="46">
        <v>45967</v>
      </c>
      <c r="P133" s="46">
        <v>46864</v>
      </c>
      <c r="Q133" s="46">
        <v>47730</v>
      </c>
      <c r="R133" s="46">
        <v>48627</v>
      </c>
      <c r="S133" s="46">
        <v>49492</v>
      </c>
      <c r="T133" s="46">
        <v>50551</v>
      </c>
      <c r="U133" s="46">
        <v>51037</v>
      </c>
      <c r="V133" s="46">
        <v>51534</v>
      </c>
      <c r="W133" s="46">
        <v>52031</v>
      </c>
      <c r="X133" s="46">
        <v>52537</v>
      </c>
      <c r="Y133" s="46">
        <v>53222</v>
      </c>
      <c r="Z133" s="46">
        <v>53222</v>
      </c>
      <c r="AA133" s="46">
        <v>53222</v>
      </c>
      <c r="AB133" s="46">
        <v>53222</v>
      </c>
      <c r="AC133" s="46">
        <v>53222</v>
      </c>
      <c r="AD133" s="46">
        <v>53372</v>
      </c>
      <c r="AE133" s="46">
        <v>53372</v>
      </c>
      <c r="AF133" s="46">
        <v>53372</v>
      </c>
    </row>
    <row r="134" spans="1:32" s="4" customFormat="1">
      <c r="A134" s="4">
        <v>3</v>
      </c>
      <c r="B134" s="46">
        <v>33013</v>
      </c>
      <c r="C134" s="46">
        <v>33718</v>
      </c>
      <c r="D134" s="46">
        <v>34615</v>
      </c>
      <c r="E134" s="46">
        <v>35480</v>
      </c>
      <c r="F134" s="46">
        <v>36377</v>
      </c>
      <c r="G134" s="46">
        <v>37242</v>
      </c>
      <c r="H134" s="46">
        <v>38139</v>
      </c>
      <c r="I134" s="46">
        <v>39005</v>
      </c>
      <c r="J134" s="46">
        <v>39902</v>
      </c>
      <c r="K134" s="46">
        <v>40766</v>
      </c>
      <c r="L134" s="46">
        <v>41663</v>
      </c>
      <c r="M134" s="46">
        <v>42528</v>
      </c>
      <c r="N134" s="46">
        <v>43425</v>
      </c>
      <c r="O134" s="46">
        <v>44290</v>
      </c>
      <c r="P134" s="46">
        <v>45188</v>
      </c>
      <c r="Q134" s="46">
        <v>46053</v>
      </c>
      <c r="R134" s="46">
        <v>46950</v>
      </c>
      <c r="S134" s="46">
        <v>47815</v>
      </c>
      <c r="T134" s="46">
        <v>48858</v>
      </c>
      <c r="U134" s="46">
        <v>49328</v>
      </c>
      <c r="V134" s="46">
        <v>49809</v>
      </c>
      <c r="W134" s="46">
        <v>50290</v>
      </c>
      <c r="X134" s="46">
        <v>50777</v>
      </c>
      <c r="Y134" s="46">
        <v>51441</v>
      </c>
      <c r="Z134" s="46">
        <v>51441</v>
      </c>
      <c r="AA134" s="46">
        <v>51441</v>
      </c>
      <c r="AB134" s="46">
        <v>51441</v>
      </c>
      <c r="AC134" s="46">
        <v>51441</v>
      </c>
      <c r="AD134" s="46">
        <v>51591</v>
      </c>
      <c r="AE134" s="46">
        <v>51591</v>
      </c>
      <c r="AF134" s="46">
        <v>51591</v>
      </c>
    </row>
    <row r="135" spans="1:32" s="9" customFormat="1">
      <c r="B135" s="2" t="s">
        <v>44</v>
      </c>
      <c r="C135" s="2" t="s">
        <v>45</v>
      </c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3"/>
      <c r="X135" s="3"/>
      <c r="Y135" s="3"/>
      <c r="Z135" s="3"/>
      <c r="AA135" s="3"/>
      <c r="AB135" s="3"/>
      <c r="AC135" s="3"/>
      <c r="AD135" s="3"/>
      <c r="AE135" s="3"/>
      <c r="AF135" s="3"/>
    </row>
    <row r="136" spans="1:32" s="4" customFormat="1">
      <c r="A136" s="4">
        <v>8</v>
      </c>
      <c r="B136" s="5">
        <v>41297</v>
      </c>
      <c r="C136" s="5">
        <v>42523</v>
      </c>
      <c r="D136" s="5">
        <v>43752</v>
      </c>
      <c r="E136" s="5">
        <v>44980</v>
      </c>
      <c r="F136" s="5">
        <v>46208</v>
      </c>
      <c r="G136" s="5">
        <v>47437</v>
      </c>
      <c r="H136" s="5">
        <v>48664</v>
      </c>
      <c r="I136" s="5">
        <v>49893</v>
      </c>
      <c r="J136" s="5">
        <v>51121</v>
      </c>
      <c r="K136" s="5">
        <v>52349</v>
      </c>
      <c r="L136" s="5">
        <v>53578</v>
      </c>
      <c r="M136" s="5">
        <v>54806</v>
      </c>
      <c r="N136" s="5">
        <v>56034</v>
      </c>
      <c r="O136" s="5">
        <v>57262</v>
      </c>
      <c r="P136" s="5">
        <v>58489</v>
      </c>
      <c r="Q136" s="5">
        <v>59718</v>
      </c>
      <c r="R136" s="5">
        <v>60946</v>
      </c>
      <c r="S136" s="5">
        <v>62174</v>
      </c>
      <c r="T136" s="5">
        <v>62797</v>
      </c>
      <c r="U136" s="5">
        <v>63423</v>
      </c>
      <c r="V136" s="5">
        <v>64059</v>
      </c>
      <c r="W136" s="5">
        <v>64698</v>
      </c>
      <c r="X136" s="5">
        <v>65346</v>
      </c>
      <c r="Y136" s="5">
        <v>66000</v>
      </c>
      <c r="Z136" s="5">
        <v>66000</v>
      </c>
      <c r="AA136" s="5">
        <v>66000</v>
      </c>
      <c r="AB136" s="5">
        <v>66000</v>
      </c>
      <c r="AC136" s="5">
        <v>66000</v>
      </c>
      <c r="AD136" s="5">
        <v>66000</v>
      </c>
      <c r="AE136" s="5">
        <v>66000</v>
      </c>
      <c r="AF136" s="5">
        <v>66000</v>
      </c>
    </row>
    <row r="137" spans="1:32" s="4" customFormat="1">
      <c r="A137" s="4">
        <v>7</v>
      </c>
      <c r="B137" s="5">
        <v>38226</v>
      </c>
      <c r="C137" s="5">
        <v>39147</v>
      </c>
      <c r="D137" s="5">
        <v>40068</v>
      </c>
      <c r="E137" s="5">
        <v>40989</v>
      </c>
      <c r="F137" s="5">
        <v>41910</v>
      </c>
      <c r="G137" s="5">
        <v>42831</v>
      </c>
      <c r="H137" s="5">
        <v>43752</v>
      </c>
      <c r="I137" s="5">
        <v>44673</v>
      </c>
      <c r="J137" s="5">
        <v>45594</v>
      </c>
      <c r="K137" s="5">
        <v>46515</v>
      </c>
      <c r="L137" s="5">
        <v>47437</v>
      </c>
      <c r="M137" s="5">
        <v>48358</v>
      </c>
      <c r="N137" s="5">
        <v>49279</v>
      </c>
      <c r="O137" s="5">
        <v>50200</v>
      </c>
      <c r="P137" s="5">
        <v>51121</v>
      </c>
      <c r="Q137" s="5">
        <v>52042</v>
      </c>
      <c r="R137" s="5">
        <v>52963</v>
      </c>
      <c r="S137" s="5">
        <v>53884</v>
      </c>
      <c r="T137" s="5">
        <v>54528</v>
      </c>
      <c r="U137" s="5">
        <v>54969</v>
      </c>
      <c r="V137" s="5">
        <v>55517</v>
      </c>
      <c r="W137" s="5">
        <v>56073</v>
      </c>
      <c r="X137" s="5">
        <v>56632</v>
      </c>
      <c r="Y137" s="5">
        <v>57200</v>
      </c>
      <c r="Z137" s="5">
        <v>57200</v>
      </c>
      <c r="AA137" s="5">
        <v>57200</v>
      </c>
      <c r="AB137" s="5">
        <v>57200</v>
      </c>
      <c r="AC137" s="5">
        <v>57200</v>
      </c>
      <c r="AD137" s="5">
        <v>57200</v>
      </c>
      <c r="AE137" s="5">
        <v>57200</v>
      </c>
      <c r="AF137" s="5">
        <v>57200</v>
      </c>
    </row>
    <row r="138" spans="1:32" s="4" customFormat="1">
      <c r="A138" s="4">
        <v>1</v>
      </c>
      <c r="B138" s="5">
        <v>35156</v>
      </c>
      <c r="C138" s="5">
        <v>36077</v>
      </c>
      <c r="D138" s="5">
        <v>36997</v>
      </c>
      <c r="E138" s="5">
        <v>37919</v>
      </c>
      <c r="F138" s="5">
        <v>38840</v>
      </c>
      <c r="G138" s="5">
        <v>39760</v>
      </c>
      <c r="H138" s="5">
        <v>40682</v>
      </c>
      <c r="I138" s="5">
        <v>41603</v>
      </c>
      <c r="J138" s="5">
        <v>42523</v>
      </c>
      <c r="K138" s="5">
        <v>43445</v>
      </c>
      <c r="L138" s="5">
        <v>44367</v>
      </c>
      <c r="M138" s="5">
        <v>45288</v>
      </c>
      <c r="N138" s="5">
        <v>46208</v>
      </c>
      <c r="O138" s="5">
        <v>47130</v>
      </c>
      <c r="P138" s="5">
        <v>48051</v>
      </c>
      <c r="Q138" s="5">
        <v>48971</v>
      </c>
      <c r="R138" s="5">
        <v>49863</v>
      </c>
      <c r="S138" s="5">
        <v>50814</v>
      </c>
      <c r="T138" s="5">
        <v>51324</v>
      </c>
      <c r="U138" s="5">
        <v>51836</v>
      </c>
      <c r="V138" s="5">
        <v>52355</v>
      </c>
      <c r="W138" s="5">
        <v>52877</v>
      </c>
      <c r="X138" s="5">
        <v>53406</v>
      </c>
      <c r="Y138" s="5">
        <v>53940</v>
      </c>
      <c r="Z138" s="5">
        <v>53940</v>
      </c>
      <c r="AA138" s="5">
        <v>53940</v>
      </c>
      <c r="AB138" s="5">
        <v>53940</v>
      </c>
      <c r="AC138" s="5">
        <v>53940</v>
      </c>
      <c r="AD138" s="5">
        <v>53940</v>
      </c>
      <c r="AE138" s="5">
        <v>53940</v>
      </c>
      <c r="AF138" s="5">
        <v>53940</v>
      </c>
    </row>
    <row r="139" spans="1:32" s="4" customFormat="1">
      <c r="A139" s="4">
        <v>2</v>
      </c>
      <c r="B139" s="5">
        <v>32086</v>
      </c>
      <c r="C139" s="5">
        <v>32915</v>
      </c>
      <c r="D139" s="5">
        <v>33773</v>
      </c>
      <c r="E139" s="5">
        <v>34602</v>
      </c>
      <c r="F139" s="5">
        <v>35462</v>
      </c>
      <c r="G139" s="5">
        <v>36292</v>
      </c>
      <c r="H139" s="5">
        <v>37151</v>
      </c>
      <c r="I139" s="5">
        <v>37980</v>
      </c>
      <c r="J139" s="5">
        <v>38840</v>
      </c>
      <c r="K139" s="5">
        <v>39669</v>
      </c>
      <c r="L139" s="5">
        <v>40528</v>
      </c>
      <c r="M139" s="5">
        <v>41357</v>
      </c>
      <c r="N139" s="5">
        <v>42217</v>
      </c>
      <c r="O139" s="5">
        <v>43045</v>
      </c>
      <c r="P139" s="5">
        <v>43906</v>
      </c>
      <c r="Q139" s="5">
        <v>44735</v>
      </c>
      <c r="R139" s="5">
        <v>45594</v>
      </c>
      <c r="S139" s="5">
        <v>46423</v>
      </c>
      <c r="T139" s="5">
        <v>46887</v>
      </c>
      <c r="U139" s="5">
        <v>47356</v>
      </c>
      <c r="V139" s="5">
        <v>47829</v>
      </c>
      <c r="W139" s="5">
        <v>48309</v>
      </c>
      <c r="X139" s="5">
        <v>48791</v>
      </c>
      <c r="Y139" s="5">
        <v>49279</v>
      </c>
      <c r="Z139" s="5">
        <v>49279</v>
      </c>
      <c r="AA139" s="5">
        <v>49279</v>
      </c>
      <c r="AB139" s="5">
        <v>49279</v>
      </c>
      <c r="AC139" s="5">
        <v>49279</v>
      </c>
      <c r="AD139" s="5">
        <v>49279</v>
      </c>
      <c r="AE139" s="5">
        <v>49279</v>
      </c>
      <c r="AF139" s="5">
        <v>49279</v>
      </c>
    </row>
    <row r="140" spans="1:32" s="4" customFormat="1">
      <c r="A140" s="4">
        <v>3</v>
      </c>
      <c r="B140" s="5">
        <v>30703</v>
      </c>
      <c r="C140" s="5">
        <v>31378</v>
      </c>
      <c r="D140" s="5">
        <v>32239</v>
      </c>
      <c r="E140" s="5">
        <v>33068</v>
      </c>
      <c r="F140" s="5">
        <v>33927</v>
      </c>
      <c r="G140" s="5">
        <v>34756</v>
      </c>
      <c r="H140" s="5">
        <v>35616</v>
      </c>
      <c r="I140" s="5">
        <v>36446</v>
      </c>
      <c r="J140" s="5">
        <v>37305</v>
      </c>
      <c r="K140" s="5">
        <v>38133</v>
      </c>
      <c r="L140" s="5">
        <v>38993</v>
      </c>
      <c r="M140" s="5">
        <v>39821</v>
      </c>
      <c r="N140" s="5">
        <v>40682</v>
      </c>
      <c r="O140" s="5">
        <v>41511</v>
      </c>
      <c r="P140" s="5">
        <v>42370</v>
      </c>
      <c r="Q140" s="5">
        <v>43199</v>
      </c>
      <c r="R140" s="5">
        <v>44060</v>
      </c>
      <c r="S140" s="5">
        <v>44889</v>
      </c>
      <c r="T140" s="5">
        <v>45337</v>
      </c>
      <c r="U140" s="5">
        <v>45791</v>
      </c>
      <c r="V140" s="5">
        <v>46249</v>
      </c>
      <c r="W140" s="5">
        <v>46712</v>
      </c>
      <c r="X140" s="5">
        <v>47179</v>
      </c>
      <c r="Y140" s="5">
        <v>47649</v>
      </c>
      <c r="Z140" s="5">
        <v>47649</v>
      </c>
      <c r="AA140" s="5">
        <v>47649</v>
      </c>
      <c r="AB140" s="5">
        <v>47649</v>
      </c>
      <c r="AC140" s="5">
        <v>47649</v>
      </c>
      <c r="AD140" s="5">
        <v>47649</v>
      </c>
      <c r="AE140" s="5">
        <v>47649</v>
      </c>
      <c r="AF140" s="5">
        <v>47649</v>
      </c>
    </row>
    <row r="141" spans="1:32" s="9" customFormat="1">
      <c r="A141" s="1"/>
      <c r="B141" s="2" t="s">
        <v>46</v>
      </c>
      <c r="C141" s="2" t="s">
        <v>47</v>
      </c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</row>
    <row r="142" spans="1:32" s="4" customFormat="1">
      <c r="A142" s="4">
        <v>8</v>
      </c>
      <c r="B142" s="47">
        <v>43082</v>
      </c>
      <c r="C142" s="47">
        <v>43082</v>
      </c>
      <c r="D142" s="47">
        <v>43082</v>
      </c>
      <c r="E142" s="47">
        <v>44302</v>
      </c>
      <c r="F142" s="47">
        <v>45524</v>
      </c>
      <c r="G142" s="47">
        <v>46746</v>
      </c>
      <c r="H142" s="47">
        <v>47968</v>
      </c>
      <c r="I142" s="47">
        <v>49190</v>
      </c>
      <c r="J142" s="47">
        <v>50442</v>
      </c>
      <c r="K142" s="47">
        <v>51634</v>
      </c>
      <c r="L142" s="47">
        <v>52854</v>
      </c>
      <c r="M142" s="47">
        <v>54076</v>
      </c>
      <c r="N142" s="47">
        <v>55299</v>
      </c>
      <c r="O142" s="47">
        <v>56520</v>
      </c>
      <c r="P142" s="47">
        <v>57742</v>
      </c>
      <c r="Q142" s="47">
        <v>58963</v>
      </c>
      <c r="R142" s="47">
        <v>60185</v>
      </c>
      <c r="S142" s="47">
        <v>61407</v>
      </c>
      <c r="T142" s="47">
        <v>62628</v>
      </c>
      <c r="U142" s="47">
        <v>63851</v>
      </c>
      <c r="V142" s="47">
        <v>65272</v>
      </c>
      <c r="W142" s="47">
        <v>65886</v>
      </c>
      <c r="X142" s="47">
        <v>66510</v>
      </c>
      <c r="Y142" s="47">
        <v>67136</v>
      </c>
      <c r="Z142" s="47">
        <v>67772</v>
      </c>
      <c r="AA142" s="47">
        <v>70224</v>
      </c>
      <c r="AB142" s="47">
        <v>70224</v>
      </c>
      <c r="AC142" s="47">
        <v>70224</v>
      </c>
      <c r="AD142" s="47">
        <v>70224</v>
      </c>
      <c r="AE142" s="47">
        <v>70224</v>
      </c>
      <c r="AF142" s="47">
        <v>70224</v>
      </c>
    </row>
    <row r="143" spans="1:32" s="4" customFormat="1">
      <c r="A143" s="4">
        <v>7</v>
      </c>
      <c r="B143" s="47">
        <v>40026</v>
      </c>
      <c r="C143" s="47">
        <v>40026</v>
      </c>
      <c r="D143" s="47">
        <v>40026</v>
      </c>
      <c r="E143" s="47">
        <v>40943</v>
      </c>
      <c r="F143" s="47">
        <v>41859</v>
      </c>
      <c r="G143" s="47">
        <v>42776</v>
      </c>
      <c r="H143" s="47">
        <v>43691</v>
      </c>
      <c r="I143" s="47">
        <v>44608</v>
      </c>
      <c r="J143" s="47">
        <v>45524</v>
      </c>
      <c r="K143" s="47">
        <v>46440</v>
      </c>
      <c r="L143" s="47">
        <v>47356</v>
      </c>
      <c r="M143" s="47">
        <v>48273</v>
      </c>
      <c r="N143" s="47">
        <v>49190</v>
      </c>
      <c r="O143" s="47">
        <v>50106</v>
      </c>
      <c r="P143" s="47">
        <v>51023</v>
      </c>
      <c r="Q143" s="47">
        <v>51939</v>
      </c>
      <c r="R143" s="47">
        <v>52854</v>
      </c>
      <c r="S143" s="47">
        <v>53771</v>
      </c>
      <c r="T143" s="47">
        <v>54687</v>
      </c>
      <c r="U143" s="47">
        <v>55603</v>
      </c>
      <c r="V143" s="47">
        <v>56742</v>
      </c>
      <c r="W143" s="47">
        <v>57275</v>
      </c>
      <c r="X143" s="47">
        <v>57813</v>
      </c>
      <c r="Y143" s="47">
        <v>58358</v>
      </c>
      <c r="Z143" s="47">
        <v>58906</v>
      </c>
      <c r="AA143" s="47">
        <v>60068</v>
      </c>
      <c r="AB143" s="47">
        <v>60068</v>
      </c>
      <c r="AC143" s="47">
        <v>60068</v>
      </c>
      <c r="AD143" s="47">
        <v>60068</v>
      </c>
      <c r="AE143" s="47">
        <v>60068</v>
      </c>
      <c r="AF143" s="47">
        <v>60068</v>
      </c>
    </row>
    <row r="144" spans="1:32" s="4" customFormat="1">
      <c r="A144" s="4">
        <v>1</v>
      </c>
      <c r="B144" s="47">
        <v>36972</v>
      </c>
      <c r="C144" s="47">
        <v>36972</v>
      </c>
      <c r="D144" s="47">
        <v>36972</v>
      </c>
      <c r="E144" s="47">
        <v>37889</v>
      </c>
      <c r="F144" s="47">
        <v>38804</v>
      </c>
      <c r="G144" s="47">
        <v>39722</v>
      </c>
      <c r="H144" s="47">
        <v>40637</v>
      </c>
      <c r="I144" s="47">
        <v>41553</v>
      </c>
      <c r="J144" s="47">
        <v>42470</v>
      </c>
      <c r="K144" s="47">
        <v>43387</v>
      </c>
      <c r="L144" s="47">
        <v>44302</v>
      </c>
      <c r="M144" s="47">
        <v>45218</v>
      </c>
      <c r="N144" s="47">
        <v>46136</v>
      </c>
      <c r="O144" s="47">
        <v>47051</v>
      </c>
      <c r="P144" s="47">
        <v>47968</v>
      </c>
      <c r="Q144" s="47">
        <v>48884</v>
      </c>
      <c r="R144" s="47">
        <v>49801</v>
      </c>
      <c r="S144" s="47">
        <v>50715</v>
      </c>
      <c r="T144" s="47">
        <v>51634</v>
      </c>
      <c r="U144" s="47">
        <v>52549</v>
      </c>
      <c r="V144" s="47">
        <v>53657</v>
      </c>
      <c r="W144" s="47">
        <v>54160</v>
      </c>
      <c r="X144" s="47">
        <v>54669</v>
      </c>
      <c r="Y144" s="47">
        <v>55181</v>
      </c>
      <c r="Z144" s="47">
        <v>55699</v>
      </c>
      <c r="AA144" s="47">
        <v>56831</v>
      </c>
      <c r="AB144" s="47">
        <v>56831</v>
      </c>
      <c r="AC144" s="47">
        <v>56831</v>
      </c>
      <c r="AD144" s="47">
        <v>56831</v>
      </c>
      <c r="AE144" s="47">
        <v>56831</v>
      </c>
      <c r="AF144" s="47">
        <v>56831</v>
      </c>
    </row>
    <row r="145" spans="1:32" s="4" customFormat="1">
      <c r="A145" s="4">
        <v>2</v>
      </c>
      <c r="B145" s="47">
        <v>33919</v>
      </c>
      <c r="C145" s="47">
        <v>33919</v>
      </c>
      <c r="D145" s="47">
        <v>33919</v>
      </c>
      <c r="E145" s="47">
        <v>34744</v>
      </c>
      <c r="F145" s="47">
        <v>35596</v>
      </c>
      <c r="G145" s="47">
        <v>36422</v>
      </c>
      <c r="H145" s="47">
        <v>37277</v>
      </c>
      <c r="I145" s="47">
        <v>38102</v>
      </c>
      <c r="J145" s="47">
        <v>38958</v>
      </c>
      <c r="K145" s="47">
        <v>39781</v>
      </c>
      <c r="L145" s="47">
        <v>40637</v>
      </c>
      <c r="M145" s="47">
        <v>41462</v>
      </c>
      <c r="N145" s="47">
        <v>42318</v>
      </c>
      <c r="O145" s="47">
        <v>43141</v>
      </c>
      <c r="P145" s="47">
        <v>43997</v>
      </c>
      <c r="Q145" s="47">
        <v>44821</v>
      </c>
      <c r="R145" s="47">
        <v>45677</v>
      </c>
      <c r="S145" s="47">
        <v>46502</v>
      </c>
      <c r="T145" s="47">
        <v>47357</v>
      </c>
      <c r="U145" s="47">
        <v>48181</v>
      </c>
      <c r="V145" s="47">
        <v>49204</v>
      </c>
      <c r="W145" s="47">
        <v>49664</v>
      </c>
      <c r="X145" s="47">
        <v>50128</v>
      </c>
      <c r="Y145" s="47">
        <v>50598</v>
      </c>
      <c r="Z145" s="47">
        <v>51071</v>
      </c>
      <c r="AA145" s="47">
        <v>52098</v>
      </c>
      <c r="AB145" s="47">
        <v>52098</v>
      </c>
      <c r="AC145" s="47">
        <v>52098</v>
      </c>
      <c r="AD145" s="47">
        <v>52098</v>
      </c>
      <c r="AE145" s="47">
        <v>52098</v>
      </c>
      <c r="AF145" s="47">
        <v>52098</v>
      </c>
    </row>
    <row r="146" spans="1:32" s="4" customFormat="1">
      <c r="A146" s="4">
        <v>3</v>
      </c>
      <c r="B146" s="47">
        <v>32543</v>
      </c>
      <c r="C146" s="47">
        <v>32543</v>
      </c>
      <c r="D146" s="47">
        <v>32543</v>
      </c>
      <c r="E146" s="47">
        <v>33215</v>
      </c>
      <c r="F146" s="47">
        <v>34070</v>
      </c>
      <c r="G146" s="47">
        <v>34895</v>
      </c>
      <c r="H146" s="47">
        <v>35751</v>
      </c>
      <c r="I146" s="47">
        <v>36575</v>
      </c>
      <c r="J146" s="47">
        <v>37430</v>
      </c>
      <c r="K146" s="47">
        <v>38255</v>
      </c>
      <c r="L146" s="47">
        <v>39111</v>
      </c>
      <c r="M146" s="47">
        <v>39935</v>
      </c>
      <c r="N146" s="47">
        <v>40789</v>
      </c>
      <c r="O146" s="47">
        <v>41615</v>
      </c>
      <c r="P146" s="47">
        <v>42470</v>
      </c>
      <c r="Q146" s="47">
        <v>43294</v>
      </c>
      <c r="R146" s="47">
        <v>44150</v>
      </c>
      <c r="S146" s="47">
        <v>44975</v>
      </c>
      <c r="T146" s="47">
        <v>45830</v>
      </c>
      <c r="U146" s="47">
        <v>46655</v>
      </c>
      <c r="V146" s="47">
        <v>47662</v>
      </c>
      <c r="W146" s="47">
        <v>48108</v>
      </c>
      <c r="X146" s="47">
        <v>48557</v>
      </c>
      <c r="Y146" s="47">
        <v>49011</v>
      </c>
      <c r="Z146" s="47">
        <v>49469</v>
      </c>
      <c r="AA146" s="47">
        <v>50477</v>
      </c>
      <c r="AB146" s="47">
        <v>50477</v>
      </c>
      <c r="AC146" s="47">
        <v>50477</v>
      </c>
      <c r="AD146" s="47">
        <v>50477</v>
      </c>
      <c r="AE146" s="47">
        <v>50477</v>
      </c>
      <c r="AF146" s="47">
        <v>50477</v>
      </c>
    </row>
    <row r="147" spans="1:32" s="9" customFormat="1">
      <c r="A147" s="1"/>
      <c r="B147" s="2" t="s">
        <v>48</v>
      </c>
      <c r="C147" s="2" t="s">
        <v>49</v>
      </c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</row>
    <row r="148" spans="1:32" s="4" customFormat="1">
      <c r="A148" s="4">
        <v>8</v>
      </c>
      <c r="B148" s="34">
        <v>44380</v>
      </c>
      <c r="C148" s="34">
        <v>44825</v>
      </c>
      <c r="D148" s="34">
        <v>45273</v>
      </c>
      <c r="E148" s="34">
        <v>46492</v>
      </c>
      <c r="F148" s="34">
        <v>47112</v>
      </c>
      <c r="G148" s="34">
        <v>48434</v>
      </c>
      <c r="H148" s="34">
        <v>49752</v>
      </c>
      <c r="I148" s="34">
        <v>51072</v>
      </c>
      <c r="J148" s="34">
        <v>52391</v>
      </c>
      <c r="K148" s="34">
        <v>53712</v>
      </c>
      <c r="L148" s="34">
        <v>55033</v>
      </c>
      <c r="M148" s="34">
        <v>56351</v>
      </c>
      <c r="N148" s="34">
        <v>57671</v>
      </c>
      <c r="O148" s="34">
        <v>58992</v>
      </c>
      <c r="P148" s="34">
        <v>60311</v>
      </c>
      <c r="Q148" s="34">
        <v>61630</v>
      </c>
      <c r="R148" s="34">
        <v>62951</v>
      </c>
      <c r="S148" s="34">
        <v>64271</v>
      </c>
      <c r="T148" s="34">
        <v>65567</v>
      </c>
      <c r="U148" s="34">
        <v>66863</v>
      </c>
      <c r="V148" s="34">
        <v>67532</v>
      </c>
      <c r="W148" s="34">
        <v>68208</v>
      </c>
      <c r="X148" s="34">
        <v>68891</v>
      </c>
      <c r="Y148" s="34">
        <v>71562</v>
      </c>
      <c r="Z148" s="34">
        <v>72296</v>
      </c>
      <c r="AA148" s="34">
        <v>73756</v>
      </c>
      <c r="AB148" s="34">
        <v>73808</v>
      </c>
      <c r="AC148" s="34">
        <v>73861</v>
      </c>
      <c r="AD148" s="34">
        <v>73912</v>
      </c>
      <c r="AE148" s="34">
        <v>73964</v>
      </c>
      <c r="AF148" s="34">
        <v>74016</v>
      </c>
    </row>
    <row r="149" spans="1:32" s="4" customFormat="1">
      <c r="A149" s="4">
        <v>7</v>
      </c>
      <c r="B149" s="34">
        <v>41080</v>
      </c>
      <c r="C149" s="34">
        <v>41906</v>
      </c>
      <c r="D149" s="34">
        <v>42351</v>
      </c>
      <c r="E149" s="34">
        <v>42692</v>
      </c>
      <c r="F149" s="34">
        <v>43429</v>
      </c>
      <c r="G149" s="34">
        <v>44119</v>
      </c>
      <c r="H149" s="34">
        <v>45110</v>
      </c>
      <c r="I149" s="34">
        <v>46098</v>
      </c>
      <c r="J149" s="34">
        <v>47089</v>
      </c>
      <c r="K149" s="34">
        <v>48079</v>
      </c>
      <c r="L149" s="34">
        <v>49070</v>
      </c>
      <c r="M149" s="34">
        <v>50058</v>
      </c>
      <c r="N149" s="34">
        <v>51049</v>
      </c>
      <c r="O149" s="34">
        <v>52039</v>
      </c>
      <c r="P149" s="34">
        <v>53028</v>
      </c>
      <c r="Q149" s="34">
        <v>54018</v>
      </c>
      <c r="R149" s="34">
        <v>55009</v>
      </c>
      <c r="S149" s="34">
        <v>55997</v>
      </c>
      <c r="T149" s="34">
        <v>56973</v>
      </c>
      <c r="U149" s="34">
        <v>57950</v>
      </c>
      <c r="V149" s="34">
        <v>58529</v>
      </c>
      <c r="W149" s="34">
        <v>59113</v>
      </c>
      <c r="X149" s="34">
        <v>59705</v>
      </c>
      <c r="Y149" s="34">
        <v>61843</v>
      </c>
      <c r="Z149" s="34">
        <v>62484</v>
      </c>
      <c r="AA149" s="34">
        <v>63753</v>
      </c>
      <c r="AB149" s="34">
        <v>63805</v>
      </c>
      <c r="AC149" s="34">
        <v>63857</v>
      </c>
      <c r="AD149" s="34">
        <v>63908</v>
      </c>
      <c r="AE149" s="34">
        <v>63960</v>
      </c>
      <c r="AF149" s="34">
        <v>64012</v>
      </c>
    </row>
    <row r="150" spans="1:32" s="4" customFormat="1">
      <c r="A150" s="4">
        <v>1</v>
      </c>
      <c r="B150" s="34">
        <v>37781</v>
      </c>
      <c r="C150" s="34">
        <v>38426</v>
      </c>
      <c r="D150" s="34">
        <v>38910</v>
      </c>
      <c r="E150" s="34">
        <v>39396</v>
      </c>
      <c r="F150" s="34">
        <v>39831</v>
      </c>
      <c r="G150" s="34">
        <v>40819</v>
      </c>
      <c r="H150" s="34">
        <v>41810</v>
      </c>
      <c r="I150" s="34">
        <v>42800</v>
      </c>
      <c r="J150" s="34">
        <v>43789</v>
      </c>
      <c r="K150" s="34">
        <v>44779</v>
      </c>
      <c r="L150" s="34">
        <v>45771</v>
      </c>
      <c r="M150" s="34">
        <v>46759</v>
      </c>
      <c r="N150" s="34">
        <v>47748</v>
      </c>
      <c r="O150" s="34">
        <v>48740</v>
      </c>
      <c r="P150" s="34">
        <v>49728</v>
      </c>
      <c r="Q150" s="34">
        <v>50718</v>
      </c>
      <c r="R150" s="34">
        <v>51709</v>
      </c>
      <c r="S150" s="34">
        <v>52698</v>
      </c>
      <c r="T150" s="34">
        <v>53672</v>
      </c>
      <c r="U150" s="34">
        <v>54648</v>
      </c>
      <c r="V150" s="34">
        <v>55195</v>
      </c>
      <c r="W150" s="34">
        <v>55746</v>
      </c>
      <c r="X150" s="34">
        <v>56301</v>
      </c>
      <c r="Y150" s="34">
        <v>58374</v>
      </c>
      <c r="Z150" s="34">
        <v>58983</v>
      </c>
      <c r="AA150" s="34">
        <v>60184</v>
      </c>
      <c r="AB150" s="34">
        <v>60236</v>
      </c>
      <c r="AC150" s="34">
        <v>60288</v>
      </c>
      <c r="AD150" s="34">
        <v>60339</v>
      </c>
      <c r="AE150" s="34">
        <v>60390</v>
      </c>
      <c r="AF150" s="34">
        <v>60443</v>
      </c>
    </row>
    <row r="151" spans="1:32" s="4" customFormat="1">
      <c r="A151" s="4">
        <v>2</v>
      </c>
      <c r="B151" s="34">
        <v>34481</v>
      </c>
      <c r="C151" s="34">
        <v>35042</v>
      </c>
      <c r="D151" s="34">
        <v>35344</v>
      </c>
      <c r="E151" s="34">
        <v>35935</v>
      </c>
      <c r="F151" s="34">
        <v>36359</v>
      </c>
      <c r="G151" s="34">
        <v>37251</v>
      </c>
      <c r="H151" s="34">
        <v>38176</v>
      </c>
      <c r="I151" s="34">
        <v>39066</v>
      </c>
      <c r="J151" s="34">
        <v>39989</v>
      </c>
      <c r="K151" s="34">
        <v>40880</v>
      </c>
      <c r="L151" s="34">
        <v>41803</v>
      </c>
      <c r="M151" s="34">
        <v>42694</v>
      </c>
      <c r="N151" s="34">
        <v>43618</v>
      </c>
      <c r="O151" s="34">
        <v>44509</v>
      </c>
      <c r="P151" s="34">
        <v>45435</v>
      </c>
      <c r="Q151" s="34">
        <v>46326</v>
      </c>
      <c r="R151" s="34">
        <v>47248</v>
      </c>
      <c r="S151" s="34">
        <v>48139</v>
      </c>
      <c r="T151" s="34">
        <v>49049</v>
      </c>
      <c r="U151" s="34">
        <v>49925</v>
      </c>
      <c r="V151" s="34">
        <v>50425</v>
      </c>
      <c r="W151" s="34">
        <v>50929</v>
      </c>
      <c r="X151" s="34">
        <v>51437</v>
      </c>
      <c r="Y151" s="34">
        <v>53330</v>
      </c>
      <c r="Z151" s="34">
        <v>53961</v>
      </c>
      <c r="AA151" s="34">
        <v>54993</v>
      </c>
      <c r="AB151" s="34">
        <v>55045</v>
      </c>
      <c r="AC151" s="34">
        <v>55097</v>
      </c>
      <c r="AD151" s="34">
        <v>55148</v>
      </c>
      <c r="AE151" s="34">
        <v>55200</v>
      </c>
      <c r="AF151" s="34">
        <v>55253</v>
      </c>
    </row>
    <row r="152" spans="1:32" s="4" customFormat="1">
      <c r="A152" s="4">
        <v>3</v>
      </c>
      <c r="B152" s="34">
        <v>32996</v>
      </c>
      <c r="C152" s="34">
        <v>33551</v>
      </c>
      <c r="D152" s="34">
        <v>33805</v>
      </c>
      <c r="E152" s="34">
        <v>34417</v>
      </c>
      <c r="F152" s="34">
        <v>34710</v>
      </c>
      <c r="G152" s="34">
        <v>35601</v>
      </c>
      <c r="H152" s="34">
        <v>36524</v>
      </c>
      <c r="I152" s="34">
        <v>37416</v>
      </c>
      <c r="J152" s="34">
        <v>38640</v>
      </c>
      <c r="K152" s="34">
        <v>39231</v>
      </c>
      <c r="L152" s="34">
        <v>40155</v>
      </c>
      <c r="M152" s="34">
        <v>41043</v>
      </c>
      <c r="N152" s="34">
        <v>41969</v>
      </c>
      <c r="O152" s="34">
        <v>42860</v>
      </c>
      <c r="P152" s="34">
        <v>43784</v>
      </c>
      <c r="Q152" s="34">
        <v>44674</v>
      </c>
      <c r="R152" s="34">
        <v>45599</v>
      </c>
      <c r="S152" s="34">
        <v>46490</v>
      </c>
      <c r="T152" s="34">
        <v>47398</v>
      </c>
      <c r="U152" s="34">
        <v>48275</v>
      </c>
      <c r="V152" s="34">
        <v>48759</v>
      </c>
      <c r="W152" s="34">
        <v>49179</v>
      </c>
      <c r="X152" s="34">
        <v>49737</v>
      </c>
      <c r="Y152" s="34">
        <v>51689</v>
      </c>
      <c r="Z152" s="34">
        <v>52159</v>
      </c>
      <c r="AA152" s="34">
        <v>53227</v>
      </c>
      <c r="AB152" s="34">
        <v>53279</v>
      </c>
      <c r="AC152" s="34">
        <v>53331</v>
      </c>
      <c r="AD152" s="34">
        <v>53383</v>
      </c>
      <c r="AE152" s="34">
        <v>53435</v>
      </c>
      <c r="AF152" s="34">
        <v>53487</v>
      </c>
    </row>
    <row r="153" spans="1:32" s="9" customFormat="1">
      <c r="A153" s="1"/>
      <c r="B153" s="2" t="s">
        <v>51</v>
      </c>
      <c r="C153" s="2" t="s">
        <v>52</v>
      </c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</row>
    <row r="154" spans="1:32" s="4" customFormat="1">
      <c r="A154" s="4">
        <v>8</v>
      </c>
      <c r="B154" s="5">
        <v>40503</v>
      </c>
      <c r="C154" s="5">
        <v>41706</v>
      </c>
      <c r="D154" s="5">
        <v>42911</v>
      </c>
      <c r="E154" s="5">
        <v>44115</v>
      </c>
      <c r="F154" s="5">
        <v>45320</v>
      </c>
      <c r="G154" s="5">
        <v>46525</v>
      </c>
      <c r="H154" s="5">
        <v>47729</v>
      </c>
      <c r="I154" s="5">
        <v>48934</v>
      </c>
      <c r="J154" s="5">
        <v>50138</v>
      </c>
      <c r="K154" s="5">
        <v>51343</v>
      </c>
      <c r="L154" s="5">
        <v>52548</v>
      </c>
      <c r="M154" s="5">
        <v>53752</v>
      </c>
      <c r="N154" s="5">
        <v>54957</v>
      </c>
      <c r="O154" s="5">
        <v>56161</v>
      </c>
      <c r="P154" s="5">
        <v>57365</v>
      </c>
      <c r="Q154" s="5">
        <v>58570</v>
      </c>
      <c r="R154" s="5">
        <v>59774</v>
      </c>
      <c r="S154" s="5">
        <v>60979</v>
      </c>
      <c r="T154" s="5">
        <v>61589</v>
      </c>
      <c r="U154" s="5">
        <v>62204</v>
      </c>
      <c r="V154" s="5">
        <v>62827</v>
      </c>
      <c r="W154" s="5">
        <v>63455</v>
      </c>
      <c r="X154" s="5">
        <v>64090</v>
      </c>
      <c r="Y154" s="5">
        <v>64731</v>
      </c>
      <c r="Z154" s="6"/>
      <c r="AA154" s="6"/>
      <c r="AB154" s="6"/>
      <c r="AC154" s="6"/>
      <c r="AD154" s="6"/>
      <c r="AE154" s="6"/>
      <c r="AF154" s="6"/>
    </row>
    <row r="155" spans="1:32" s="4" customFormat="1">
      <c r="A155" s="4">
        <v>7</v>
      </c>
      <c r="B155" s="5">
        <v>37491</v>
      </c>
      <c r="C155" s="5">
        <v>38394</v>
      </c>
      <c r="D155" s="5">
        <v>39298</v>
      </c>
      <c r="E155" s="5">
        <v>40201</v>
      </c>
      <c r="F155" s="5">
        <v>41104</v>
      </c>
      <c r="G155" s="5">
        <v>42008</v>
      </c>
      <c r="H155" s="5">
        <v>42911</v>
      </c>
      <c r="I155" s="5">
        <v>43814</v>
      </c>
      <c r="J155" s="5">
        <v>44718</v>
      </c>
      <c r="K155" s="5">
        <v>45621</v>
      </c>
      <c r="L155" s="5">
        <v>46525</v>
      </c>
      <c r="M155" s="5">
        <v>47428</v>
      </c>
      <c r="N155" s="5">
        <v>48332</v>
      </c>
      <c r="O155" s="5">
        <v>49235</v>
      </c>
      <c r="P155" s="5">
        <v>50138</v>
      </c>
      <c r="Q155" s="5">
        <v>51042</v>
      </c>
      <c r="R155" s="5">
        <v>51945</v>
      </c>
      <c r="S155" s="5">
        <v>52848</v>
      </c>
      <c r="T155" s="5">
        <v>53377</v>
      </c>
      <c r="U155" s="5">
        <v>53911</v>
      </c>
      <c r="V155" s="5">
        <v>54450</v>
      </c>
      <c r="W155" s="5">
        <v>54994</v>
      </c>
      <c r="X155" s="5">
        <v>55544</v>
      </c>
      <c r="Y155" s="5">
        <v>56100</v>
      </c>
      <c r="Z155" s="6"/>
      <c r="AA155" s="6"/>
      <c r="AB155" s="6"/>
      <c r="AC155" s="6"/>
      <c r="AD155" s="6"/>
      <c r="AE155" s="6"/>
      <c r="AF155" s="6"/>
    </row>
    <row r="156" spans="1:32" s="4" customFormat="1">
      <c r="A156" s="4">
        <v>1</v>
      </c>
      <c r="B156" s="5">
        <v>34480</v>
      </c>
      <c r="C156" s="5">
        <v>35383</v>
      </c>
      <c r="D156" s="5">
        <v>36286</v>
      </c>
      <c r="E156" s="5">
        <v>37190</v>
      </c>
      <c r="F156" s="5">
        <v>38093</v>
      </c>
      <c r="G156" s="5">
        <v>38996</v>
      </c>
      <c r="H156" s="5">
        <v>39900</v>
      </c>
      <c r="I156" s="5">
        <v>40803</v>
      </c>
      <c r="J156" s="5">
        <v>41706</v>
      </c>
      <c r="K156" s="5">
        <v>42610</v>
      </c>
      <c r="L156" s="5">
        <v>43514</v>
      </c>
      <c r="M156" s="5">
        <v>44417</v>
      </c>
      <c r="N156" s="5">
        <v>45320</v>
      </c>
      <c r="O156" s="5">
        <v>46224</v>
      </c>
      <c r="P156" s="5">
        <v>47127</v>
      </c>
      <c r="Q156" s="5">
        <v>48030</v>
      </c>
      <c r="R156" s="5">
        <v>48934</v>
      </c>
      <c r="S156" s="5">
        <v>49837</v>
      </c>
      <c r="T156" s="5">
        <v>50336</v>
      </c>
      <c r="U156" s="5">
        <v>50839</v>
      </c>
      <c r="V156" s="5">
        <v>51347</v>
      </c>
      <c r="W156" s="5">
        <v>51861</v>
      </c>
      <c r="X156" s="5">
        <v>52379</v>
      </c>
      <c r="Y156" s="5">
        <v>52903</v>
      </c>
      <c r="Z156" s="6"/>
      <c r="AA156" s="6"/>
      <c r="AB156" s="6"/>
      <c r="AC156" s="6"/>
      <c r="AD156" s="6"/>
      <c r="AE156" s="6"/>
      <c r="AF156" s="6"/>
    </row>
    <row r="157" spans="1:32" s="4" customFormat="1">
      <c r="A157" s="4">
        <v>2</v>
      </c>
      <c r="B157" s="5">
        <v>31469</v>
      </c>
      <c r="C157" s="5">
        <v>32282</v>
      </c>
      <c r="D157" s="5">
        <v>33124</v>
      </c>
      <c r="E157" s="5">
        <v>33937</v>
      </c>
      <c r="F157" s="5">
        <v>34780</v>
      </c>
      <c r="G157" s="5">
        <v>35594</v>
      </c>
      <c r="H157" s="5">
        <v>36437</v>
      </c>
      <c r="I157" s="5">
        <v>37250</v>
      </c>
      <c r="J157" s="5">
        <v>38093</v>
      </c>
      <c r="K157" s="5">
        <v>38906</v>
      </c>
      <c r="L157" s="5">
        <v>39749</v>
      </c>
      <c r="M157" s="5">
        <v>40562</v>
      </c>
      <c r="N157" s="5">
        <v>41405</v>
      </c>
      <c r="O157" s="5">
        <v>42218</v>
      </c>
      <c r="P157" s="5">
        <v>43062</v>
      </c>
      <c r="Q157" s="5">
        <v>43875</v>
      </c>
      <c r="R157" s="5">
        <v>44718</v>
      </c>
      <c r="S157" s="5">
        <v>45531</v>
      </c>
      <c r="T157" s="5">
        <v>45987</v>
      </c>
      <c r="U157" s="5">
        <v>46446</v>
      </c>
      <c r="V157" s="5">
        <v>46911</v>
      </c>
      <c r="W157" s="5">
        <v>47380</v>
      </c>
      <c r="X157" s="5">
        <v>47853</v>
      </c>
      <c r="Y157" s="5">
        <v>48332</v>
      </c>
      <c r="Z157" s="6"/>
      <c r="AA157" s="6"/>
      <c r="AB157" s="6"/>
      <c r="AC157" s="6"/>
      <c r="AD157" s="6"/>
      <c r="AE157" s="6"/>
      <c r="AF157" s="6"/>
    </row>
    <row r="158" spans="1:32" s="4" customFormat="1">
      <c r="A158" s="4">
        <v>3</v>
      </c>
      <c r="B158" s="5">
        <v>30113</v>
      </c>
      <c r="C158" s="5">
        <v>30775</v>
      </c>
      <c r="D158" s="5">
        <v>31619</v>
      </c>
      <c r="E158" s="5">
        <v>32432</v>
      </c>
      <c r="F158" s="5">
        <v>33275</v>
      </c>
      <c r="G158" s="5">
        <v>34088</v>
      </c>
      <c r="H158" s="5">
        <v>34931</v>
      </c>
      <c r="I158" s="5">
        <v>35745</v>
      </c>
      <c r="J158" s="5">
        <v>36588</v>
      </c>
      <c r="K158" s="5">
        <v>37400</v>
      </c>
      <c r="L158" s="5">
        <v>38243</v>
      </c>
      <c r="M158" s="5">
        <v>39056</v>
      </c>
      <c r="N158" s="5">
        <v>39900</v>
      </c>
      <c r="O158" s="5">
        <v>40713</v>
      </c>
      <c r="P158" s="5">
        <v>41556</v>
      </c>
      <c r="Q158" s="5">
        <v>42369</v>
      </c>
      <c r="R158" s="5">
        <v>43213</v>
      </c>
      <c r="S158" s="5">
        <v>44026</v>
      </c>
      <c r="T158" s="5">
        <v>44466</v>
      </c>
      <c r="U158" s="5">
        <v>44910</v>
      </c>
      <c r="V158" s="5">
        <v>45360</v>
      </c>
      <c r="W158" s="5">
        <v>45813</v>
      </c>
      <c r="X158" s="5">
        <v>46271</v>
      </c>
      <c r="Y158" s="5">
        <v>46733</v>
      </c>
      <c r="Z158" s="6"/>
      <c r="AA158" s="6"/>
      <c r="AB158" s="6"/>
      <c r="AC158" s="6"/>
      <c r="AD158" s="6"/>
      <c r="AE158" s="6"/>
      <c r="AF158" s="6"/>
    </row>
    <row r="159" spans="1:32" s="9" customFormat="1">
      <c r="A159" s="1"/>
      <c r="B159" s="2" t="s">
        <v>50</v>
      </c>
      <c r="C159" s="2" t="s">
        <v>153</v>
      </c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</row>
    <row r="160" spans="1:32" s="4" customFormat="1">
      <c r="A160" s="4">
        <v>8</v>
      </c>
      <c r="B160" s="5">
        <v>40503</v>
      </c>
      <c r="C160" s="5">
        <v>41706</v>
      </c>
      <c r="D160" s="5">
        <v>42911</v>
      </c>
      <c r="E160" s="5">
        <v>44115</v>
      </c>
      <c r="F160" s="5">
        <v>45320</v>
      </c>
      <c r="G160" s="5">
        <v>46525</v>
      </c>
      <c r="H160" s="5">
        <v>47729</v>
      </c>
      <c r="I160" s="5">
        <v>48934</v>
      </c>
      <c r="J160" s="5">
        <v>50138</v>
      </c>
      <c r="K160" s="5">
        <v>51343</v>
      </c>
      <c r="L160" s="5">
        <v>52548</v>
      </c>
      <c r="M160" s="5">
        <v>53752</v>
      </c>
      <c r="N160" s="5">
        <v>54957</v>
      </c>
      <c r="O160" s="5">
        <v>56161</v>
      </c>
      <c r="P160" s="5">
        <v>57365</v>
      </c>
      <c r="Q160" s="5">
        <v>58570</v>
      </c>
      <c r="R160" s="5">
        <v>59774</v>
      </c>
      <c r="S160" s="5">
        <v>60979</v>
      </c>
      <c r="T160" s="5">
        <v>61589</v>
      </c>
      <c r="U160" s="5">
        <v>62204</v>
      </c>
      <c r="V160" s="5">
        <v>62827</v>
      </c>
      <c r="W160" s="5">
        <v>63455</v>
      </c>
      <c r="X160" s="5">
        <v>64090</v>
      </c>
      <c r="Y160" s="5">
        <v>64731</v>
      </c>
      <c r="Z160" s="6"/>
      <c r="AA160" s="6"/>
      <c r="AB160" s="6"/>
      <c r="AC160" s="6"/>
      <c r="AD160" s="6"/>
      <c r="AE160" s="6"/>
      <c r="AF160" s="6"/>
    </row>
    <row r="161" spans="1:32" s="4" customFormat="1">
      <c r="A161" s="4">
        <v>7</v>
      </c>
      <c r="B161" s="5">
        <v>37491</v>
      </c>
      <c r="C161" s="5">
        <v>38394</v>
      </c>
      <c r="D161" s="5">
        <v>39298</v>
      </c>
      <c r="E161" s="5">
        <v>40201</v>
      </c>
      <c r="F161" s="5">
        <v>41104</v>
      </c>
      <c r="G161" s="5">
        <v>42008</v>
      </c>
      <c r="H161" s="5">
        <v>42911</v>
      </c>
      <c r="I161" s="5">
        <v>43814</v>
      </c>
      <c r="J161" s="5">
        <v>44718</v>
      </c>
      <c r="K161" s="5">
        <v>45621</v>
      </c>
      <c r="L161" s="5">
        <v>46525</v>
      </c>
      <c r="M161" s="5">
        <v>47428</v>
      </c>
      <c r="N161" s="5">
        <v>48332</v>
      </c>
      <c r="O161" s="5">
        <v>49235</v>
      </c>
      <c r="P161" s="5">
        <v>50138</v>
      </c>
      <c r="Q161" s="5">
        <v>51042</v>
      </c>
      <c r="R161" s="5">
        <v>51945</v>
      </c>
      <c r="S161" s="5">
        <v>52848</v>
      </c>
      <c r="T161" s="5">
        <v>53377</v>
      </c>
      <c r="U161" s="5">
        <v>53911</v>
      </c>
      <c r="V161" s="5">
        <v>54450</v>
      </c>
      <c r="W161" s="5">
        <v>54994</v>
      </c>
      <c r="X161" s="5">
        <v>55544</v>
      </c>
      <c r="Y161" s="5">
        <v>56100</v>
      </c>
      <c r="Z161" s="6"/>
      <c r="AA161" s="6"/>
      <c r="AB161" s="6"/>
      <c r="AC161" s="6"/>
      <c r="AD161" s="6"/>
      <c r="AE161" s="6"/>
      <c r="AF161" s="6"/>
    </row>
    <row r="162" spans="1:32" s="4" customFormat="1">
      <c r="A162" s="4">
        <v>1</v>
      </c>
      <c r="B162" s="5">
        <v>34480</v>
      </c>
      <c r="C162" s="5">
        <v>35383</v>
      </c>
      <c r="D162" s="5">
        <v>36286</v>
      </c>
      <c r="E162" s="5">
        <v>37190</v>
      </c>
      <c r="F162" s="5">
        <v>38093</v>
      </c>
      <c r="G162" s="5">
        <v>38996</v>
      </c>
      <c r="H162" s="5">
        <v>39900</v>
      </c>
      <c r="I162" s="5">
        <v>40803</v>
      </c>
      <c r="J162" s="5">
        <v>41706</v>
      </c>
      <c r="K162" s="5">
        <v>42610</v>
      </c>
      <c r="L162" s="5">
        <v>43514</v>
      </c>
      <c r="M162" s="5">
        <v>44417</v>
      </c>
      <c r="N162" s="5">
        <v>45320</v>
      </c>
      <c r="O162" s="5">
        <v>46224</v>
      </c>
      <c r="P162" s="5">
        <v>47127</v>
      </c>
      <c r="Q162" s="5">
        <v>48030</v>
      </c>
      <c r="R162" s="5">
        <v>48934</v>
      </c>
      <c r="S162" s="5">
        <v>49837</v>
      </c>
      <c r="T162" s="5">
        <v>50336</v>
      </c>
      <c r="U162" s="5">
        <v>50839</v>
      </c>
      <c r="V162" s="5">
        <v>51347</v>
      </c>
      <c r="W162" s="5">
        <v>51861</v>
      </c>
      <c r="X162" s="5">
        <v>52379</v>
      </c>
      <c r="Y162" s="5">
        <v>52903</v>
      </c>
      <c r="Z162" s="6"/>
      <c r="AA162" s="6"/>
      <c r="AB162" s="6"/>
      <c r="AC162" s="6"/>
      <c r="AD162" s="6"/>
      <c r="AE162" s="6"/>
      <c r="AF162" s="6"/>
    </row>
    <row r="163" spans="1:32" s="4" customFormat="1">
      <c r="A163" s="4">
        <v>2</v>
      </c>
      <c r="B163" s="5">
        <v>31469</v>
      </c>
      <c r="C163" s="5">
        <v>32282</v>
      </c>
      <c r="D163" s="5">
        <v>33124</v>
      </c>
      <c r="E163" s="5">
        <v>33937</v>
      </c>
      <c r="F163" s="5">
        <v>34780</v>
      </c>
      <c r="G163" s="5">
        <v>35594</v>
      </c>
      <c r="H163" s="5">
        <v>36437</v>
      </c>
      <c r="I163" s="5">
        <v>37250</v>
      </c>
      <c r="J163" s="5">
        <v>38093</v>
      </c>
      <c r="K163" s="5">
        <v>38906</v>
      </c>
      <c r="L163" s="5">
        <v>39749</v>
      </c>
      <c r="M163" s="5">
        <v>40562</v>
      </c>
      <c r="N163" s="5">
        <v>41405</v>
      </c>
      <c r="O163" s="5">
        <v>42218</v>
      </c>
      <c r="P163" s="5">
        <v>43062</v>
      </c>
      <c r="Q163" s="5">
        <v>43875</v>
      </c>
      <c r="R163" s="5">
        <v>44718</v>
      </c>
      <c r="S163" s="5">
        <v>45531</v>
      </c>
      <c r="T163" s="5">
        <v>45987</v>
      </c>
      <c r="U163" s="5">
        <v>46446</v>
      </c>
      <c r="V163" s="5">
        <v>46911</v>
      </c>
      <c r="W163" s="5">
        <v>47380</v>
      </c>
      <c r="X163" s="5">
        <v>47853</v>
      </c>
      <c r="Y163" s="5">
        <v>48332</v>
      </c>
      <c r="Z163" s="6"/>
      <c r="AA163" s="6"/>
      <c r="AB163" s="6"/>
      <c r="AC163" s="6"/>
      <c r="AD163" s="6"/>
      <c r="AE163" s="6"/>
      <c r="AF163" s="6"/>
    </row>
    <row r="164" spans="1:32" s="4" customFormat="1">
      <c r="A164" s="4">
        <v>3</v>
      </c>
      <c r="B164" s="5">
        <v>30113</v>
      </c>
      <c r="C164" s="5">
        <v>30775</v>
      </c>
      <c r="D164" s="5">
        <v>31619</v>
      </c>
      <c r="E164" s="5">
        <v>32432</v>
      </c>
      <c r="F164" s="5">
        <v>33275</v>
      </c>
      <c r="G164" s="5">
        <v>34088</v>
      </c>
      <c r="H164" s="5">
        <v>34931</v>
      </c>
      <c r="I164" s="5">
        <v>35745</v>
      </c>
      <c r="J164" s="5">
        <v>36588</v>
      </c>
      <c r="K164" s="5">
        <v>37400</v>
      </c>
      <c r="L164" s="5">
        <v>38243</v>
      </c>
      <c r="M164" s="5">
        <v>39056</v>
      </c>
      <c r="N164" s="5">
        <v>39900</v>
      </c>
      <c r="O164" s="5">
        <v>40713</v>
      </c>
      <c r="P164" s="5">
        <v>41556</v>
      </c>
      <c r="Q164" s="5">
        <v>42369</v>
      </c>
      <c r="R164" s="5">
        <v>43213</v>
      </c>
      <c r="S164" s="5">
        <v>44026</v>
      </c>
      <c r="T164" s="5">
        <v>44466</v>
      </c>
      <c r="U164" s="5">
        <v>44910</v>
      </c>
      <c r="V164" s="5">
        <v>45360</v>
      </c>
      <c r="W164" s="5">
        <v>45813</v>
      </c>
      <c r="X164" s="5">
        <v>46271</v>
      </c>
      <c r="Y164" s="5">
        <v>46733</v>
      </c>
      <c r="Z164" s="6"/>
      <c r="AA164" s="6"/>
      <c r="AB164" s="6"/>
      <c r="AC164" s="6"/>
      <c r="AD164" s="6"/>
      <c r="AE164" s="6"/>
      <c r="AF164" s="6"/>
    </row>
    <row r="165" spans="1:32" s="9" customFormat="1">
      <c r="A165" s="1"/>
      <c r="B165" s="2" t="s">
        <v>53</v>
      </c>
      <c r="C165" s="2" t="s">
        <v>54</v>
      </c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</row>
    <row r="166" spans="1:32" s="4" customFormat="1">
      <c r="A166" s="4">
        <v>8</v>
      </c>
      <c r="B166" s="5">
        <v>45135</v>
      </c>
      <c r="C166" s="5">
        <v>46450</v>
      </c>
      <c r="D166" s="5">
        <v>47324</v>
      </c>
      <c r="E166" s="5">
        <v>48334</v>
      </c>
      <c r="F166" s="5">
        <v>49551</v>
      </c>
      <c r="G166" s="5">
        <v>50771</v>
      </c>
      <c r="H166" s="5">
        <v>52172</v>
      </c>
      <c r="I166" s="5">
        <v>52172</v>
      </c>
      <c r="J166" s="5">
        <v>53477</v>
      </c>
      <c r="K166" s="5">
        <v>54902</v>
      </c>
      <c r="L166" s="5">
        <v>56326</v>
      </c>
      <c r="M166" s="5">
        <v>57748</v>
      </c>
      <c r="N166" s="5">
        <v>59167</v>
      </c>
      <c r="O166" s="5">
        <v>60591</v>
      </c>
      <c r="P166" s="5">
        <v>62014</v>
      </c>
      <c r="Q166" s="5">
        <v>63432</v>
      </c>
      <c r="R166" s="5">
        <v>64855</v>
      </c>
      <c r="S166" s="5">
        <v>66280</v>
      </c>
      <c r="T166" s="5">
        <v>67111</v>
      </c>
      <c r="U166" s="5">
        <v>68537</v>
      </c>
      <c r="V166" s="5">
        <v>69958</v>
      </c>
      <c r="W166" s="5">
        <v>71425</v>
      </c>
      <c r="X166" s="5">
        <v>72844</v>
      </c>
      <c r="Y166" s="5">
        <v>74414</v>
      </c>
      <c r="Z166" s="5">
        <v>76135</v>
      </c>
      <c r="AA166" s="5">
        <v>77817</v>
      </c>
      <c r="AB166" s="5">
        <v>79374</v>
      </c>
      <c r="AC166" s="5">
        <v>79374</v>
      </c>
      <c r="AD166" s="5">
        <v>79374</v>
      </c>
      <c r="AE166" s="5">
        <v>79374</v>
      </c>
      <c r="AF166" s="5">
        <v>80102</v>
      </c>
    </row>
    <row r="167" spans="1:32" s="4" customFormat="1">
      <c r="A167" s="4">
        <v>7</v>
      </c>
      <c r="B167" s="5">
        <v>42333</v>
      </c>
      <c r="C167" s="5">
        <v>43332</v>
      </c>
      <c r="D167" s="5">
        <v>44159</v>
      </c>
      <c r="E167" s="5">
        <v>45000</v>
      </c>
      <c r="F167" s="5">
        <v>45894</v>
      </c>
      <c r="G167" s="5">
        <v>46804</v>
      </c>
      <c r="H167" s="5">
        <v>47729</v>
      </c>
      <c r="I167" s="5">
        <v>47729</v>
      </c>
      <c r="J167" s="5">
        <v>48653</v>
      </c>
      <c r="K167" s="5">
        <v>49612</v>
      </c>
      <c r="L167" s="5">
        <v>50645</v>
      </c>
      <c r="M167" s="5">
        <v>51707</v>
      </c>
      <c r="N167" s="5">
        <v>52788</v>
      </c>
      <c r="O167" s="5">
        <v>53879</v>
      </c>
      <c r="P167" s="5">
        <v>54969</v>
      </c>
      <c r="Q167" s="5">
        <v>56073</v>
      </c>
      <c r="R167" s="5">
        <v>57152</v>
      </c>
      <c r="S167" s="5">
        <v>58237</v>
      </c>
      <c r="T167" s="5">
        <v>58924</v>
      </c>
      <c r="U167" s="5">
        <v>60025</v>
      </c>
      <c r="V167" s="5">
        <v>61122</v>
      </c>
      <c r="W167" s="5">
        <v>62262</v>
      </c>
      <c r="X167" s="5">
        <v>63456</v>
      </c>
      <c r="Y167" s="5">
        <v>64672</v>
      </c>
      <c r="Z167" s="5">
        <v>65914</v>
      </c>
      <c r="AA167" s="5">
        <v>67189</v>
      </c>
      <c r="AB167" s="5">
        <v>68532</v>
      </c>
      <c r="AC167" s="5">
        <v>68532</v>
      </c>
      <c r="AD167" s="5">
        <v>68532</v>
      </c>
      <c r="AE167" s="5">
        <v>68532</v>
      </c>
      <c r="AF167" s="5">
        <v>69167</v>
      </c>
    </row>
    <row r="168" spans="1:32" s="4" customFormat="1">
      <c r="A168" s="4">
        <v>1</v>
      </c>
      <c r="B168" s="5">
        <v>39122</v>
      </c>
      <c r="C168" s="5">
        <v>40127</v>
      </c>
      <c r="D168" s="5">
        <v>40888</v>
      </c>
      <c r="E168" s="5">
        <v>41665</v>
      </c>
      <c r="F168" s="5">
        <v>42494</v>
      </c>
      <c r="G168" s="5">
        <v>43340</v>
      </c>
      <c r="H168" s="5">
        <v>44201</v>
      </c>
      <c r="I168" s="5">
        <v>44201</v>
      </c>
      <c r="J168" s="5">
        <v>45055</v>
      </c>
      <c r="K168" s="5">
        <v>46023</v>
      </c>
      <c r="L168" s="5">
        <v>47088</v>
      </c>
      <c r="M168" s="5">
        <v>48155</v>
      </c>
      <c r="N168" s="5">
        <v>49220</v>
      </c>
      <c r="O168" s="5">
        <v>50286</v>
      </c>
      <c r="P168" s="5">
        <v>51351</v>
      </c>
      <c r="Q168" s="5">
        <v>52424</v>
      </c>
      <c r="R168" s="5">
        <v>53519</v>
      </c>
      <c r="S168" s="5">
        <v>54606</v>
      </c>
      <c r="T168" s="5">
        <v>55263</v>
      </c>
      <c r="U168" s="5">
        <v>56359</v>
      </c>
      <c r="V168" s="5">
        <v>57458</v>
      </c>
      <c r="W168" s="5">
        <v>58559</v>
      </c>
      <c r="X168" s="5">
        <v>59624</v>
      </c>
      <c r="Y168" s="5">
        <v>60747</v>
      </c>
      <c r="Z168" s="5">
        <v>62086</v>
      </c>
      <c r="AA168" s="5">
        <v>63456</v>
      </c>
      <c r="AB168" s="5">
        <v>64725</v>
      </c>
      <c r="AC168" s="5">
        <v>64725</v>
      </c>
      <c r="AD168" s="5">
        <v>64725</v>
      </c>
      <c r="AE168" s="5">
        <v>64725</v>
      </c>
      <c r="AF168" s="5">
        <v>65323</v>
      </c>
    </row>
    <row r="169" spans="1:32" s="4" customFormat="1">
      <c r="A169" s="4">
        <v>2</v>
      </c>
      <c r="B169" s="5">
        <v>36830</v>
      </c>
      <c r="C169" s="5">
        <v>37763</v>
      </c>
      <c r="D169" s="5">
        <v>38513</v>
      </c>
      <c r="E169" s="5">
        <v>39210</v>
      </c>
      <c r="F169" s="5">
        <v>39952</v>
      </c>
      <c r="G169" s="5">
        <v>40641</v>
      </c>
      <c r="H169" s="5">
        <v>41405</v>
      </c>
      <c r="I169" s="5">
        <v>41405</v>
      </c>
      <c r="J169" s="5">
        <v>42131</v>
      </c>
      <c r="K169" s="5">
        <v>42855</v>
      </c>
      <c r="L169" s="5">
        <v>43659</v>
      </c>
      <c r="M169" s="5">
        <v>44410</v>
      </c>
      <c r="N169" s="5">
        <v>45240</v>
      </c>
      <c r="O169" s="5">
        <v>46018</v>
      </c>
      <c r="P169" s="5">
        <v>46911</v>
      </c>
      <c r="Q169" s="5">
        <v>47873</v>
      </c>
      <c r="R169" s="5">
        <v>48907</v>
      </c>
      <c r="S169" s="5">
        <v>49857</v>
      </c>
      <c r="T169" s="5">
        <v>50491</v>
      </c>
      <c r="U169" s="5">
        <v>51475</v>
      </c>
      <c r="V169" s="5">
        <v>52502</v>
      </c>
      <c r="W169" s="5">
        <v>53489</v>
      </c>
      <c r="X169" s="5">
        <v>54487</v>
      </c>
      <c r="Y169" s="5">
        <v>55510</v>
      </c>
      <c r="Z169" s="5">
        <v>56723</v>
      </c>
      <c r="AA169" s="5">
        <v>57974</v>
      </c>
      <c r="AB169" s="5">
        <v>59134</v>
      </c>
      <c r="AC169" s="5">
        <v>59134</v>
      </c>
      <c r="AD169" s="5">
        <v>59134</v>
      </c>
      <c r="AE169" s="5">
        <v>59134</v>
      </c>
      <c r="AF169" s="5">
        <v>59680</v>
      </c>
    </row>
    <row r="170" spans="1:32" s="4" customFormat="1">
      <c r="A170" s="4">
        <v>3</v>
      </c>
      <c r="B170" s="5">
        <v>36124</v>
      </c>
      <c r="C170" s="5">
        <v>36902</v>
      </c>
      <c r="D170" s="5">
        <v>37822</v>
      </c>
      <c r="E170" s="5">
        <v>38501</v>
      </c>
      <c r="F170" s="5">
        <v>39217</v>
      </c>
      <c r="G170" s="5">
        <v>39890</v>
      </c>
      <c r="H170" s="5">
        <v>40645</v>
      </c>
      <c r="I170" s="5">
        <v>40645</v>
      </c>
      <c r="J170" s="5">
        <v>41358</v>
      </c>
      <c r="K170" s="5">
        <v>42066</v>
      </c>
      <c r="L170" s="5">
        <v>42862</v>
      </c>
      <c r="M170" s="5">
        <v>43597</v>
      </c>
      <c r="N170" s="5">
        <v>44418</v>
      </c>
      <c r="O170" s="5">
        <v>45177</v>
      </c>
      <c r="P170" s="5">
        <v>46025</v>
      </c>
      <c r="Q170" s="5">
        <v>46810</v>
      </c>
      <c r="R170" s="5">
        <v>47685</v>
      </c>
      <c r="S170" s="5">
        <v>48500</v>
      </c>
      <c r="T170" s="5">
        <v>48987</v>
      </c>
      <c r="U170" s="5">
        <v>49855</v>
      </c>
      <c r="V170" s="5">
        <v>50759</v>
      </c>
      <c r="W170" s="5">
        <v>51676</v>
      </c>
      <c r="X170" s="5">
        <v>52660</v>
      </c>
      <c r="Y170" s="5">
        <v>53695</v>
      </c>
      <c r="Z170" s="5">
        <v>54894</v>
      </c>
      <c r="AA170" s="5">
        <v>56107</v>
      </c>
      <c r="AB170" s="5">
        <v>57229</v>
      </c>
      <c r="AC170" s="5">
        <v>57229</v>
      </c>
      <c r="AD170" s="5">
        <v>57229</v>
      </c>
      <c r="AE170" s="5">
        <v>57229</v>
      </c>
      <c r="AF170" s="5">
        <v>58331</v>
      </c>
    </row>
    <row r="171" spans="1:32" s="9" customFormat="1">
      <c r="A171" s="1"/>
      <c r="B171" s="2" t="s">
        <v>55</v>
      </c>
      <c r="C171" s="2" t="s">
        <v>56</v>
      </c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</row>
    <row r="172" spans="1:32" s="4" customFormat="1">
      <c r="A172" s="4">
        <v>8</v>
      </c>
      <c r="B172" s="5">
        <v>44178</v>
      </c>
      <c r="C172" s="5">
        <v>45184</v>
      </c>
      <c r="D172" s="5">
        <v>46334</v>
      </c>
      <c r="E172" s="5">
        <v>47508</v>
      </c>
      <c r="F172" s="5">
        <v>48853</v>
      </c>
      <c r="G172" s="5">
        <v>50137</v>
      </c>
      <c r="H172" s="5">
        <v>51499</v>
      </c>
      <c r="I172" s="5">
        <v>52863</v>
      </c>
      <c r="J172" s="5">
        <v>54224</v>
      </c>
      <c r="K172" s="5">
        <v>55583</v>
      </c>
      <c r="L172" s="5">
        <v>56947</v>
      </c>
      <c r="M172" s="5">
        <v>58310</v>
      </c>
      <c r="N172" s="5">
        <v>59667</v>
      </c>
      <c r="O172" s="5">
        <v>61031</v>
      </c>
      <c r="P172" s="5">
        <v>62394</v>
      </c>
      <c r="Q172" s="5">
        <v>63798</v>
      </c>
      <c r="R172" s="5">
        <v>65118</v>
      </c>
      <c r="S172" s="5">
        <v>66483</v>
      </c>
      <c r="T172" s="5">
        <v>67781</v>
      </c>
      <c r="U172" s="5">
        <v>69082</v>
      </c>
      <c r="V172" s="5">
        <v>70700</v>
      </c>
      <c r="W172" s="5">
        <v>72316</v>
      </c>
      <c r="X172" s="5">
        <v>72983</v>
      </c>
      <c r="Y172" s="5">
        <v>74542</v>
      </c>
      <c r="Z172" s="5">
        <v>75995</v>
      </c>
      <c r="AA172" s="5">
        <v>75995</v>
      </c>
      <c r="AB172" s="5">
        <v>75995</v>
      </c>
      <c r="AC172" s="5">
        <v>75995</v>
      </c>
      <c r="AD172" s="5">
        <v>76675</v>
      </c>
      <c r="AE172" s="5">
        <v>76675</v>
      </c>
      <c r="AF172" s="5">
        <v>76675</v>
      </c>
    </row>
    <row r="173" spans="1:32" s="4" customFormat="1">
      <c r="A173" s="4">
        <v>7</v>
      </c>
      <c r="B173" s="5">
        <v>41424</v>
      </c>
      <c r="C173" s="5">
        <v>42239</v>
      </c>
      <c r="D173" s="5">
        <v>43101</v>
      </c>
      <c r="E173" s="5">
        <v>43933</v>
      </c>
      <c r="F173" s="5">
        <v>44823</v>
      </c>
      <c r="G173" s="5">
        <v>45730</v>
      </c>
      <c r="H173" s="5">
        <v>46666</v>
      </c>
      <c r="I173" s="5">
        <v>47690</v>
      </c>
      <c r="J173" s="5">
        <v>48709</v>
      </c>
      <c r="K173" s="5">
        <v>49732</v>
      </c>
      <c r="L173" s="5">
        <v>50754</v>
      </c>
      <c r="M173" s="5">
        <v>51786</v>
      </c>
      <c r="N173" s="5">
        <v>52800</v>
      </c>
      <c r="O173" s="5">
        <v>53817</v>
      </c>
      <c r="P173" s="5">
        <v>54839</v>
      </c>
      <c r="Q173" s="5">
        <v>55864</v>
      </c>
      <c r="R173" s="5">
        <v>56884</v>
      </c>
      <c r="S173" s="5">
        <v>57942</v>
      </c>
      <c r="T173" s="5">
        <v>59034</v>
      </c>
      <c r="U173" s="5">
        <v>60147</v>
      </c>
      <c r="V173" s="5">
        <v>61282</v>
      </c>
      <c r="W173" s="5">
        <v>62448</v>
      </c>
      <c r="X173" s="5">
        <v>63028</v>
      </c>
      <c r="Y173" s="5">
        <v>64367</v>
      </c>
      <c r="Z173" s="5">
        <v>65621</v>
      </c>
      <c r="AA173" s="5">
        <v>65621</v>
      </c>
      <c r="AB173" s="5">
        <v>65621</v>
      </c>
      <c r="AC173" s="5">
        <v>65621</v>
      </c>
      <c r="AD173" s="5">
        <v>66214</v>
      </c>
      <c r="AE173" s="5">
        <v>66214</v>
      </c>
      <c r="AF173" s="5">
        <v>66214</v>
      </c>
    </row>
    <row r="174" spans="1:32" s="4" customFormat="1">
      <c r="A174" s="4">
        <v>1</v>
      </c>
      <c r="B174" s="5">
        <v>38279</v>
      </c>
      <c r="C174" s="5">
        <v>39035</v>
      </c>
      <c r="D174" s="5">
        <v>39838</v>
      </c>
      <c r="E174" s="5">
        <v>40621</v>
      </c>
      <c r="F174" s="5">
        <v>41453</v>
      </c>
      <c r="G174" s="5">
        <v>42300</v>
      </c>
      <c r="H174" s="5">
        <v>43264</v>
      </c>
      <c r="I174" s="5">
        <v>44285</v>
      </c>
      <c r="J174" s="5">
        <v>45306</v>
      </c>
      <c r="K174" s="5">
        <v>46327</v>
      </c>
      <c r="L174" s="5">
        <v>47349</v>
      </c>
      <c r="M174" s="5">
        <v>48368</v>
      </c>
      <c r="N174" s="5">
        <v>49393</v>
      </c>
      <c r="O174" s="5">
        <v>50414</v>
      </c>
      <c r="P174" s="5">
        <v>51436</v>
      </c>
      <c r="Q174" s="5">
        <v>52456</v>
      </c>
      <c r="R174" s="5">
        <v>53478</v>
      </c>
      <c r="S174" s="5">
        <v>54500</v>
      </c>
      <c r="T174" s="5">
        <v>55479</v>
      </c>
      <c r="U174" s="5">
        <v>56460</v>
      </c>
      <c r="V174" s="5">
        <v>57716</v>
      </c>
      <c r="W174" s="5">
        <v>58976</v>
      </c>
      <c r="X174" s="5">
        <v>59520</v>
      </c>
      <c r="Y174" s="5">
        <v>60789</v>
      </c>
      <c r="Z174" s="5">
        <v>61974</v>
      </c>
      <c r="AA174" s="5">
        <v>61974</v>
      </c>
      <c r="AB174" s="5">
        <v>61974</v>
      </c>
      <c r="AC174" s="5">
        <v>61974</v>
      </c>
      <c r="AD174" s="5">
        <v>62253</v>
      </c>
      <c r="AE174" s="5">
        <v>62253</v>
      </c>
      <c r="AF174" s="5">
        <v>62253</v>
      </c>
    </row>
    <row r="175" spans="1:32" s="4" customFormat="1">
      <c r="A175" s="4">
        <v>2</v>
      </c>
      <c r="B175" s="5">
        <v>36018</v>
      </c>
      <c r="C175" s="5">
        <v>36727</v>
      </c>
      <c r="D175" s="5">
        <v>37416</v>
      </c>
      <c r="E175" s="5">
        <v>37997</v>
      </c>
      <c r="F175" s="5">
        <v>38711</v>
      </c>
      <c r="G175" s="5">
        <v>39432</v>
      </c>
      <c r="H175" s="5">
        <v>40168</v>
      </c>
      <c r="I175" s="5">
        <v>40911</v>
      </c>
      <c r="J175" s="5">
        <v>41669</v>
      </c>
      <c r="K175" s="5">
        <v>42436</v>
      </c>
      <c r="L175" s="5">
        <v>43248</v>
      </c>
      <c r="M175" s="5">
        <v>44167</v>
      </c>
      <c r="N175" s="5">
        <v>45119</v>
      </c>
      <c r="O175" s="5">
        <v>46040</v>
      </c>
      <c r="P175" s="5">
        <v>46995</v>
      </c>
      <c r="Q175" s="5">
        <v>47912</v>
      </c>
      <c r="R175" s="5">
        <v>48865</v>
      </c>
      <c r="S175" s="5">
        <v>49783</v>
      </c>
      <c r="T175" s="5">
        <v>50698</v>
      </c>
      <c r="U175" s="5">
        <v>51582</v>
      </c>
      <c r="V175" s="5">
        <v>52739</v>
      </c>
      <c r="W175" s="5">
        <v>53881</v>
      </c>
      <c r="X175" s="5">
        <v>54379</v>
      </c>
      <c r="Y175" s="5">
        <v>55537</v>
      </c>
      <c r="Z175" s="5">
        <v>56619</v>
      </c>
      <c r="AA175" s="5">
        <v>56619</v>
      </c>
      <c r="AB175" s="5">
        <v>56619</v>
      </c>
      <c r="AC175" s="5">
        <v>56619</v>
      </c>
      <c r="AD175" s="5">
        <v>57129</v>
      </c>
      <c r="AE175" s="5">
        <v>57129</v>
      </c>
      <c r="AF175" s="5">
        <v>57129</v>
      </c>
    </row>
    <row r="176" spans="1:32" s="4" customFormat="1">
      <c r="A176" s="4">
        <v>3</v>
      </c>
      <c r="B176" s="5">
        <v>35311</v>
      </c>
      <c r="C176" s="5">
        <v>36151</v>
      </c>
      <c r="D176" s="5">
        <v>36670</v>
      </c>
      <c r="E176" s="5">
        <v>37231</v>
      </c>
      <c r="F176" s="5">
        <v>37934</v>
      </c>
      <c r="G176" s="5">
        <v>38643</v>
      </c>
      <c r="H176" s="5">
        <v>39368</v>
      </c>
      <c r="I176" s="5">
        <v>40101</v>
      </c>
      <c r="J176" s="5">
        <v>40848</v>
      </c>
      <c r="K176" s="5">
        <v>41602</v>
      </c>
      <c r="L176" s="5">
        <v>42372</v>
      </c>
      <c r="M176" s="5">
        <v>43150</v>
      </c>
      <c r="N176" s="5">
        <v>43946</v>
      </c>
      <c r="O176" s="5">
        <v>44748</v>
      </c>
      <c r="P176" s="5">
        <v>45568</v>
      </c>
      <c r="Q176" s="5">
        <v>46396</v>
      </c>
      <c r="R176" s="5">
        <v>47242</v>
      </c>
      <c r="S176" s="5">
        <v>48098</v>
      </c>
      <c r="T176" s="5">
        <v>48995</v>
      </c>
      <c r="U176" s="5">
        <v>49877</v>
      </c>
      <c r="V176" s="5">
        <v>51017</v>
      </c>
      <c r="W176" s="5">
        <v>52145</v>
      </c>
      <c r="X176" s="5">
        <v>52627</v>
      </c>
      <c r="Y176" s="5">
        <v>53893</v>
      </c>
      <c r="Z176" s="5">
        <v>54795</v>
      </c>
      <c r="AA176" s="5">
        <v>54795</v>
      </c>
      <c r="AB176" s="5">
        <v>54795</v>
      </c>
      <c r="AC176" s="5">
        <v>54795</v>
      </c>
      <c r="AD176" s="5">
        <v>55824</v>
      </c>
      <c r="AE176" s="5">
        <v>55824</v>
      </c>
      <c r="AF176" s="5">
        <v>55824</v>
      </c>
    </row>
    <row r="177" spans="1:32" s="9" customFormat="1">
      <c r="A177" s="1"/>
      <c r="B177" s="2" t="s">
        <v>57</v>
      </c>
      <c r="C177" s="2" t="s">
        <v>58</v>
      </c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</row>
    <row r="178" spans="1:32" s="4" customFormat="1">
      <c r="A178" s="4">
        <v>8</v>
      </c>
      <c r="B178" s="5">
        <v>44503</v>
      </c>
      <c r="C178" s="5">
        <v>45706</v>
      </c>
      <c r="D178" s="5">
        <v>46911</v>
      </c>
      <c r="E178" s="5">
        <v>48115</v>
      </c>
      <c r="F178" s="5">
        <v>49320</v>
      </c>
      <c r="G178" s="5">
        <v>50525</v>
      </c>
      <c r="H178" s="5">
        <v>51729</v>
      </c>
      <c r="I178" s="5">
        <v>52934</v>
      </c>
      <c r="J178" s="5">
        <v>54138</v>
      </c>
      <c r="K178" s="5">
        <v>55343</v>
      </c>
      <c r="L178" s="5">
        <v>56548</v>
      </c>
      <c r="M178" s="5">
        <v>57752</v>
      </c>
      <c r="N178" s="5">
        <v>58957</v>
      </c>
      <c r="O178" s="5">
        <v>60161</v>
      </c>
      <c r="P178" s="5">
        <v>61365</v>
      </c>
      <c r="Q178" s="5">
        <v>62570</v>
      </c>
      <c r="R178" s="5">
        <v>63774</v>
      </c>
      <c r="S178" s="5">
        <v>64979</v>
      </c>
      <c r="T178" s="5">
        <v>65589</v>
      </c>
      <c r="U178" s="5">
        <v>66204</v>
      </c>
      <c r="V178" s="5">
        <v>66827</v>
      </c>
      <c r="W178" s="5">
        <v>67455</v>
      </c>
      <c r="X178" s="5">
        <v>68090</v>
      </c>
      <c r="Y178" s="5">
        <v>68731</v>
      </c>
      <c r="Z178" s="5">
        <v>68731</v>
      </c>
      <c r="AA178" s="5">
        <v>68731</v>
      </c>
      <c r="AB178" s="5">
        <v>68731</v>
      </c>
      <c r="AC178" s="5">
        <v>68731</v>
      </c>
      <c r="AD178" s="5">
        <v>68731</v>
      </c>
      <c r="AE178" s="5">
        <v>68731</v>
      </c>
      <c r="AF178" s="5">
        <v>68731</v>
      </c>
    </row>
    <row r="179" spans="1:32" s="4" customFormat="1">
      <c r="A179" s="4">
        <v>7</v>
      </c>
      <c r="B179" s="5">
        <v>41491</v>
      </c>
      <c r="C179" s="5">
        <v>42394</v>
      </c>
      <c r="D179" s="5">
        <v>43298</v>
      </c>
      <c r="E179" s="5">
        <v>44201</v>
      </c>
      <c r="F179" s="5">
        <v>45104</v>
      </c>
      <c r="G179" s="5">
        <v>46008</v>
      </c>
      <c r="H179" s="5">
        <v>46911</v>
      </c>
      <c r="I179" s="5">
        <v>47814</v>
      </c>
      <c r="J179" s="5">
        <v>48718</v>
      </c>
      <c r="K179" s="5">
        <v>49621</v>
      </c>
      <c r="L179" s="5">
        <v>50525</v>
      </c>
      <c r="M179" s="5">
        <v>51428</v>
      </c>
      <c r="N179" s="5">
        <v>52332</v>
      </c>
      <c r="O179" s="5">
        <v>53235</v>
      </c>
      <c r="P179" s="5">
        <v>54138</v>
      </c>
      <c r="Q179" s="5">
        <v>55042</v>
      </c>
      <c r="R179" s="5">
        <v>55945</v>
      </c>
      <c r="S179" s="5">
        <v>56848</v>
      </c>
      <c r="T179" s="5">
        <v>57377</v>
      </c>
      <c r="U179" s="5">
        <v>57911</v>
      </c>
      <c r="V179" s="5">
        <v>58450</v>
      </c>
      <c r="W179" s="5">
        <v>58994</v>
      </c>
      <c r="X179" s="5">
        <v>59544</v>
      </c>
      <c r="Y179" s="5">
        <v>60100</v>
      </c>
      <c r="Z179" s="5">
        <v>60100</v>
      </c>
      <c r="AA179" s="5">
        <v>60100</v>
      </c>
      <c r="AB179" s="5">
        <v>60100</v>
      </c>
      <c r="AC179" s="5">
        <v>60100</v>
      </c>
      <c r="AD179" s="5">
        <v>60100</v>
      </c>
      <c r="AE179" s="5">
        <v>60100</v>
      </c>
      <c r="AF179" s="5">
        <v>60100</v>
      </c>
    </row>
    <row r="180" spans="1:32" s="4" customFormat="1">
      <c r="A180" s="4">
        <v>1</v>
      </c>
      <c r="B180" s="5">
        <v>38480</v>
      </c>
      <c r="C180" s="5">
        <v>39383</v>
      </c>
      <c r="D180" s="5">
        <v>40286</v>
      </c>
      <c r="E180" s="5">
        <v>41190</v>
      </c>
      <c r="F180" s="5">
        <v>42093</v>
      </c>
      <c r="G180" s="5">
        <v>42996</v>
      </c>
      <c r="H180" s="5">
        <v>43900</v>
      </c>
      <c r="I180" s="5">
        <v>44803</v>
      </c>
      <c r="J180" s="5">
        <v>45706</v>
      </c>
      <c r="K180" s="5">
        <v>46610</v>
      </c>
      <c r="L180" s="5">
        <v>47514</v>
      </c>
      <c r="M180" s="5">
        <v>48417</v>
      </c>
      <c r="N180" s="5">
        <v>49320</v>
      </c>
      <c r="O180" s="5">
        <v>50224</v>
      </c>
      <c r="P180" s="5">
        <v>51127</v>
      </c>
      <c r="Q180" s="5">
        <v>52030</v>
      </c>
      <c r="R180" s="5">
        <v>52934</v>
      </c>
      <c r="S180" s="5">
        <v>53837</v>
      </c>
      <c r="T180" s="5">
        <v>54336</v>
      </c>
      <c r="U180" s="5">
        <v>54839</v>
      </c>
      <c r="V180" s="5">
        <v>55347</v>
      </c>
      <c r="W180" s="5">
        <v>55861</v>
      </c>
      <c r="X180" s="5">
        <v>56379</v>
      </c>
      <c r="Y180" s="5">
        <v>56903</v>
      </c>
      <c r="Z180" s="5">
        <v>56903</v>
      </c>
      <c r="AA180" s="5">
        <v>56903</v>
      </c>
      <c r="AB180" s="5">
        <v>56903</v>
      </c>
      <c r="AC180" s="5">
        <v>56903</v>
      </c>
      <c r="AD180" s="5">
        <v>56903</v>
      </c>
      <c r="AE180" s="5">
        <v>56903</v>
      </c>
      <c r="AF180" s="5">
        <v>56903</v>
      </c>
    </row>
    <row r="181" spans="1:32" s="4" customFormat="1">
      <c r="A181" s="4">
        <v>2</v>
      </c>
      <c r="B181" s="5">
        <v>35469</v>
      </c>
      <c r="C181" s="5">
        <v>36282</v>
      </c>
      <c r="D181" s="5">
        <v>37124</v>
      </c>
      <c r="E181" s="5">
        <v>37937</v>
      </c>
      <c r="F181" s="5">
        <v>38780</v>
      </c>
      <c r="G181" s="5">
        <v>39594</v>
      </c>
      <c r="H181" s="5">
        <v>40437</v>
      </c>
      <c r="I181" s="5">
        <v>41250</v>
      </c>
      <c r="J181" s="5">
        <v>42093</v>
      </c>
      <c r="K181" s="5">
        <v>42906</v>
      </c>
      <c r="L181" s="5">
        <v>43749</v>
      </c>
      <c r="M181" s="5">
        <v>44562</v>
      </c>
      <c r="N181" s="5">
        <v>45405</v>
      </c>
      <c r="O181" s="5">
        <v>46218</v>
      </c>
      <c r="P181" s="5">
        <v>47062</v>
      </c>
      <c r="Q181" s="5">
        <v>47875</v>
      </c>
      <c r="R181" s="5">
        <v>48718</v>
      </c>
      <c r="S181" s="5">
        <v>49531</v>
      </c>
      <c r="T181" s="5">
        <v>49987</v>
      </c>
      <c r="U181" s="5">
        <v>50446</v>
      </c>
      <c r="V181" s="5">
        <v>50911</v>
      </c>
      <c r="W181" s="5">
        <v>51380</v>
      </c>
      <c r="X181" s="5">
        <v>51853</v>
      </c>
      <c r="Y181" s="5">
        <v>52332</v>
      </c>
      <c r="Z181" s="5">
        <v>52332</v>
      </c>
      <c r="AA181" s="5">
        <v>52332</v>
      </c>
      <c r="AB181" s="5">
        <v>52332</v>
      </c>
      <c r="AC181" s="5">
        <v>52332</v>
      </c>
      <c r="AD181" s="5">
        <v>52332</v>
      </c>
      <c r="AE181" s="5">
        <v>52332</v>
      </c>
      <c r="AF181" s="5">
        <v>52332</v>
      </c>
    </row>
    <row r="182" spans="1:32" s="4" customFormat="1">
      <c r="A182" s="4">
        <v>3</v>
      </c>
      <c r="B182" s="5">
        <v>34113</v>
      </c>
      <c r="C182" s="5">
        <v>34775</v>
      </c>
      <c r="D182" s="5">
        <v>35619</v>
      </c>
      <c r="E182" s="5">
        <v>36432</v>
      </c>
      <c r="F182" s="5">
        <v>37275</v>
      </c>
      <c r="G182" s="5">
        <v>38088</v>
      </c>
      <c r="H182" s="5">
        <v>38931</v>
      </c>
      <c r="I182" s="5">
        <v>39745</v>
      </c>
      <c r="J182" s="5">
        <v>40588</v>
      </c>
      <c r="K182" s="5">
        <v>41400</v>
      </c>
      <c r="L182" s="5">
        <v>42243</v>
      </c>
      <c r="M182" s="5">
        <v>43056</v>
      </c>
      <c r="N182" s="5">
        <v>43900</v>
      </c>
      <c r="O182" s="5">
        <v>44713</v>
      </c>
      <c r="P182" s="5">
        <v>45556</v>
      </c>
      <c r="Q182" s="5">
        <v>46369</v>
      </c>
      <c r="R182" s="5">
        <v>47213</v>
      </c>
      <c r="S182" s="5">
        <v>48026</v>
      </c>
      <c r="T182" s="5">
        <v>48466</v>
      </c>
      <c r="U182" s="5">
        <v>48910</v>
      </c>
      <c r="V182" s="5">
        <v>49360</v>
      </c>
      <c r="W182" s="5">
        <v>49813</v>
      </c>
      <c r="X182" s="5">
        <v>50271</v>
      </c>
      <c r="Y182" s="5">
        <v>50733</v>
      </c>
      <c r="Z182" s="5">
        <v>50733</v>
      </c>
      <c r="AA182" s="5">
        <v>50733</v>
      </c>
      <c r="AB182" s="5">
        <v>50733</v>
      </c>
      <c r="AC182" s="5">
        <v>50733</v>
      </c>
      <c r="AD182" s="5">
        <v>50733</v>
      </c>
      <c r="AE182" s="5">
        <v>50733</v>
      </c>
      <c r="AF182" s="5">
        <v>50733</v>
      </c>
    </row>
    <row r="183" spans="1:32" s="9" customFormat="1">
      <c r="A183" s="1"/>
      <c r="B183" s="2" t="s">
        <v>59</v>
      </c>
      <c r="C183" s="2" t="s">
        <v>60</v>
      </c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</row>
    <row r="184" spans="1:32" s="4" customFormat="1">
      <c r="A184" s="4">
        <v>8</v>
      </c>
      <c r="B184" s="24">
        <v>46887</v>
      </c>
      <c r="C184" s="24">
        <v>48259</v>
      </c>
      <c r="D184" s="24">
        <v>49633</v>
      </c>
      <c r="E184" s="24">
        <v>50291</v>
      </c>
      <c r="F184" s="24">
        <v>51665</v>
      </c>
      <c r="G184" s="24">
        <v>53039</v>
      </c>
      <c r="H184" s="24">
        <v>54411</v>
      </c>
      <c r="I184" s="24">
        <v>55785</v>
      </c>
      <c r="J184" s="24">
        <v>57157</v>
      </c>
      <c r="K184" s="24">
        <v>58531</v>
      </c>
      <c r="L184" s="24">
        <v>59905</v>
      </c>
      <c r="M184" s="24">
        <v>61277</v>
      </c>
      <c r="N184" s="24">
        <v>62651</v>
      </c>
      <c r="O184" s="24">
        <v>64024</v>
      </c>
      <c r="P184" s="24">
        <v>65396</v>
      </c>
      <c r="Q184" s="24">
        <v>66770</v>
      </c>
      <c r="R184" s="24">
        <v>68142</v>
      </c>
      <c r="S184" s="24">
        <v>69516</v>
      </c>
      <c r="T184" s="24">
        <v>70211</v>
      </c>
      <c r="U184" s="24">
        <v>70914</v>
      </c>
      <c r="V184" s="24">
        <v>71623</v>
      </c>
      <c r="W184" s="24">
        <v>72339</v>
      </c>
      <c r="X184" s="24">
        <v>73063</v>
      </c>
      <c r="Y184" s="24">
        <v>73793</v>
      </c>
      <c r="Z184" s="24">
        <v>74531</v>
      </c>
      <c r="AA184" s="24">
        <v>75276</v>
      </c>
      <c r="AB184" s="24">
        <v>76029</v>
      </c>
      <c r="AC184" s="24">
        <v>76789</v>
      </c>
      <c r="AD184" s="24">
        <v>77558</v>
      </c>
      <c r="AE184" s="6"/>
      <c r="AF184" s="6"/>
    </row>
    <row r="185" spans="1:32" s="4" customFormat="1">
      <c r="A185" s="4">
        <v>7</v>
      </c>
      <c r="B185" s="24">
        <v>43403</v>
      </c>
      <c r="C185" s="24">
        <v>44432</v>
      </c>
      <c r="D185" s="24">
        <v>45463</v>
      </c>
      <c r="E185" s="24">
        <v>45829</v>
      </c>
      <c r="F185" s="24">
        <v>46859</v>
      </c>
      <c r="G185" s="24">
        <v>47889</v>
      </c>
      <c r="H185" s="24">
        <v>48919</v>
      </c>
      <c r="I185" s="24">
        <v>49948</v>
      </c>
      <c r="J185" s="24">
        <v>50979</v>
      </c>
      <c r="K185" s="24">
        <v>52008</v>
      </c>
      <c r="L185" s="24">
        <v>53039</v>
      </c>
      <c r="M185" s="24">
        <v>54068</v>
      </c>
      <c r="N185" s="24">
        <v>55098</v>
      </c>
      <c r="O185" s="24">
        <v>56128</v>
      </c>
      <c r="P185" s="24">
        <v>57157</v>
      </c>
      <c r="Q185" s="24">
        <v>58188</v>
      </c>
      <c r="R185" s="24">
        <v>59217</v>
      </c>
      <c r="S185" s="24">
        <v>60247</v>
      </c>
      <c r="T185" s="24">
        <v>60850</v>
      </c>
      <c r="U185" s="24">
        <v>61459</v>
      </c>
      <c r="V185" s="24">
        <v>62073</v>
      </c>
      <c r="W185" s="24">
        <v>62693</v>
      </c>
      <c r="X185" s="24">
        <v>63320</v>
      </c>
      <c r="Y185" s="24">
        <v>63954</v>
      </c>
      <c r="Z185" s="24">
        <v>64592</v>
      </c>
      <c r="AA185" s="24">
        <v>65240</v>
      </c>
      <c r="AB185" s="24">
        <v>65891</v>
      </c>
      <c r="AC185" s="24">
        <v>66550</v>
      </c>
      <c r="AD185" s="24">
        <v>67216</v>
      </c>
      <c r="AE185" s="6"/>
      <c r="AF185" s="6"/>
    </row>
    <row r="186" spans="1:32" s="4" customFormat="1">
      <c r="A186" s="4">
        <v>1</v>
      </c>
      <c r="B186" s="24">
        <v>39920</v>
      </c>
      <c r="C186" s="24">
        <v>40950</v>
      </c>
      <c r="D186" s="24">
        <v>41979</v>
      </c>
      <c r="E186" s="24">
        <v>42397</v>
      </c>
      <c r="F186" s="24">
        <v>43426</v>
      </c>
      <c r="G186" s="24">
        <v>44455</v>
      </c>
      <c r="H186" s="24">
        <v>45486</v>
      </c>
      <c r="I186" s="24">
        <v>46515</v>
      </c>
      <c r="J186" s="24">
        <v>47545</v>
      </c>
      <c r="K186" s="24">
        <v>48575</v>
      </c>
      <c r="L186" s="24">
        <v>49606</v>
      </c>
      <c r="M186" s="24">
        <v>50635</v>
      </c>
      <c r="N186" s="24">
        <v>51665</v>
      </c>
      <c r="O186" s="24">
        <v>52695</v>
      </c>
      <c r="P186" s="24">
        <v>53725</v>
      </c>
      <c r="Q186" s="24">
        <v>54754</v>
      </c>
      <c r="R186" s="24">
        <v>55785</v>
      </c>
      <c r="S186" s="24">
        <v>56814</v>
      </c>
      <c r="T186" s="24">
        <v>57383</v>
      </c>
      <c r="U186" s="24">
        <v>57956</v>
      </c>
      <c r="V186" s="24">
        <v>58536</v>
      </c>
      <c r="W186" s="24">
        <v>59122</v>
      </c>
      <c r="X186" s="24">
        <v>59712</v>
      </c>
      <c r="Y186" s="24">
        <v>60308</v>
      </c>
      <c r="Z186" s="24">
        <v>60912</v>
      </c>
      <c r="AA186" s="24">
        <v>61521</v>
      </c>
      <c r="AB186" s="24">
        <v>62137</v>
      </c>
      <c r="AC186" s="24">
        <v>62758</v>
      </c>
      <c r="AD186" s="24">
        <v>63386</v>
      </c>
      <c r="AE186" s="6"/>
      <c r="AF186" s="6"/>
    </row>
    <row r="187" spans="1:32" s="4" customFormat="1">
      <c r="A187" s="4">
        <v>2</v>
      </c>
      <c r="B187" s="24">
        <v>36436</v>
      </c>
      <c r="C187" s="24">
        <v>37362</v>
      </c>
      <c r="D187" s="24">
        <v>38322</v>
      </c>
      <c r="E187" s="24">
        <v>38688</v>
      </c>
      <c r="F187" s="24">
        <v>39649</v>
      </c>
      <c r="G187" s="24">
        <v>40577</v>
      </c>
      <c r="H187" s="24">
        <v>41538</v>
      </c>
      <c r="I187" s="24">
        <v>42465</v>
      </c>
      <c r="J187" s="24">
        <v>43426</v>
      </c>
      <c r="K187" s="24">
        <v>44353</v>
      </c>
      <c r="L187" s="24">
        <v>45314</v>
      </c>
      <c r="M187" s="24">
        <v>46241</v>
      </c>
      <c r="N187" s="24">
        <v>47202</v>
      </c>
      <c r="O187" s="24">
        <v>48129</v>
      </c>
      <c r="P187" s="24">
        <v>49091</v>
      </c>
      <c r="Q187" s="24">
        <v>50018</v>
      </c>
      <c r="R187" s="24">
        <v>50979</v>
      </c>
      <c r="S187" s="24">
        <v>51905</v>
      </c>
      <c r="T187" s="24">
        <v>52425</v>
      </c>
      <c r="U187" s="24">
        <v>52948</v>
      </c>
      <c r="V187" s="24">
        <v>53479</v>
      </c>
      <c r="W187" s="24">
        <v>54013</v>
      </c>
      <c r="X187" s="24">
        <v>54552</v>
      </c>
      <c r="Y187" s="24">
        <v>55098</v>
      </c>
      <c r="Z187" s="24">
        <v>55649</v>
      </c>
      <c r="AA187" s="24">
        <v>56207</v>
      </c>
      <c r="AB187" s="24">
        <v>56767</v>
      </c>
      <c r="AC187" s="24">
        <v>57335</v>
      </c>
      <c r="AD187" s="24">
        <v>57909</v>
      </c>
      <c r="AE187" s="6"/>
      <c r="AF187" s="6"/>
    </row>
    <row r="188" spans="1:32" s="4" customFormat="1">
      <c r="A188" s="4">
        <v>3</v>
      </c>
      <c r="B188" s="24">
        <v>34839</v>
      </c>
      <c r="C188" s="24">
        <v>35594</v>
      </c>
      <c r="D188" s="24">
        <v>36556</v>
      </c>
      <c r="E188" s="24">
        <v>36972</v>
      </c>
      <c r="F188" s="24">
        <v>37934</v>
      </c>
      <c r="G188" s="24">
        <v>38860</v>
      </c>
      <c r="H188" s="24">
        <v>39821</v>
      </c>
      <c r="I188" s="24">
        <v>40749</v>
      </c>
      <c r="J188" s="24">
        <v>41710</v>
      </c>
      <c r="K188" s="24">
        <v>42636</v>
      </c>
      <c r="L188" s="24">
        <v>43597</v>
      </c>
      <c r="M188" s="24">
        <v>44524</v>
      </c>
      <c r="N188" s="24">
        <v>45486</v>
      </c>
      <c r="O188" s="24">
        <v>46413</v>
      </c>
      <c r="P188" s="24">
        <v>47374</v>
      </c>
      <c r="Q188" s="24">
        <v>48301</v>
      </c>
      <c r="R188" s="24">
        <v>49263</v>
      </c>
      <c r="S188" s="24">
        <v>50190</v>
      </c>
      <c r="T188" s="24">
        <v>50691</v>
      </c>
      <c r="U188" s="24">
        <v>51197</v>
      </c>
      <c r="V188" s="24">
        <v>51710</v>
      </c>
      <c r="W188" s="24">
        <v>52227</v>
      </c>
      <c r="X188" s="24">
        <v>52749</v>
      </c>
      <c r="Y188" s="24">
        <v>53276</v>
      </c>
      <c r="Z188" s="24">
        <v>53809</v>
      </c>
      <c r="AA188" s="24">
        <v>54346</v>
      </c>
      <c r="AB188" s="24">
        <v>54891</v>
      </c>
      <c r="AC188" s="24">
        <v>55439</v>
      </c>
      <c r="AD188" s="24">
        <v>55995</v>
      </c>
      <c r="AE188" s="6"/>
      <c r="AF188" s="6"/>
    </row>
    <row r="189" spans="1:32" s="9" customFormat="1">
      <c r="A189" s="48"/>
      <c r="B189" s="49" t="s">
        <v>61</v>
      </c>
      <c r="C189" s="49" t="s">
        <v>62</v>
      </c>
      <c r="D189" s="50"/>
      <c r="E189" s="50"/>
      <c r="F189" s="50"/>
      <c r="G189" s="50"/>
      <c r="H189" s="50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</row>
    <row r="190" spans="1:32" s="4" customFormat="1">
      <c r="A190" s="6">
        <v>8</v>
      </c>
      <c r="B190" s="5">
        <v>42886</v>
      </c>
      <c r="C190" s="5">
        <v>44090</v>
      </c>
      <c r="D190" s="5">
        <v>45444</v>
      </c>
      <c r="E190" s="5">
        <v>46694</v>
      </c>
      <c r="F190" s="5">
        <v>48049</v>
      </c>
      <c r="G190" s="5">
        <v>49404</v>
      </c>
      <c r="H190" s="5">
        <v>50655</v>
      </c>
      <c r="I190" s="5">
        <v>52008</v>
      </c>
      <c r="J190" s="5">
        <v>53260</v>
      </c>
      <c r="K190" s="5">
        <v>54615</v>
      </c>
      <c r="L190" s="5">
        <v>55868</v>
      </c>
      <c r="M190" s="5">
        <v>57220</v>
      </c>
      <c r="N190" s="5">
        <v>58573</v>
      </c>
      <c r="O190" s="5">
        <v>59827</v>
      </c>
      <c r="P190" s="5">
        <v>61178</v>
      </c>
      <c r="Q190" s="5">
        <v>62432</v>
      </c>
      <c r="R190" s="5">
        <v>63785</v>
      </c>
      <c r="S190" s="5">
        <v>65038</v>
      </c>
      <c r="T190" s="5">
        <v>66368</v>
      </c>
      <c r="U190" s="5">
        <v>67045</v>
      </c>
      <c r="V190" s="5">
        <v>67723</v>
      </c>
      <c r="W190" s="5">
        <v>68403</v>
      </c>
      <c r="X190" s="5">
        <v>69083</v>
      </c>
      <c r="Y190" s="5">
        <v>70380</v>
      </c>
      <c r="Z190" s="5">
        <v>70480</v>
      </c>
      <c r="AA190" s="5">
        <v>70580</v>
      </c>
      <c r="AB190" s="5">
        <v>70680</v>
      </c>
      <c r="AC190" s="5">
        <v>70780</v>
      </c>
      <c r="AD190" s="5">
        <v>70880</v>
      </c>
      <c r="AE190" s="5">
        <v>70980</v>
      </c>
      <c r="AF190" s="5">
        <v>71180</v>
      </c>
    </row>
    <row r="191" spans="1:32" s="4" customFormat="1">
      <c r="A191" s="6">
        <v>7</v>
      </c>
      <c r="B191" s="5">
        <v>39891</v>
      </c>
      <c r="C191" s="5">
        <v>40795</v>
      </c>
      <c r="D191" s="5">
        <v>41812</v>
      </c>
      <c r="E191" s="5">
        <v>42826</v>
      </c>
      <c r="F191" s="5">
        <v>43740</v>
      </c>
      <c r="G191" s="5">
        <v>44756</v>
      </c>
      <c r="H191" s="5">
        <v>45770</v>
      </c>
      <c r="I191" s="5">
        <v>46683</v>
      </c>
      <c r="J191" s="5">
        <v>47699</v>
      </c>
      <c r="K191" s="5">
        <v>48713</v>
      </c>
      <c r="L191" s="5">
        <v>49630</v>
      </c>
      <c r="M191" s="5">
        <v>50643</v>
      </c>
      <c r="N191" s="5">
        <v>51659</v>
      </c>
      <c r="O191" s="5">
        <v>52573</v>
      </c>
      <c r="P191" s="5">
        <v>53586</v>
      </c>
      <c r="Q191" s="5">
        <v>54603</v>
      </c>
      <c r="R191" s="5">
        <v>55517</v>
      </c>
      <c r="S191" s="5">
        <v>56531</v>
      </c>
      <c r="T191" s="5">
        <v>57532</v>
      </c>
      <c r="U191" s="5">
        <v>58101</v>
      </c>
      <c r="V191" s="5">
        <v>58666</v>
      </c>
      <c r="W191" s="5">
        <v>59236</v>
      </c>
      <c r="X191" s="5">
        <v>59806</v>
      </c>
      <c r="Y191" s="5">
        <v>61009</v>
      </c>
      <c r="Z191" s="5">
        <v>61109</v>
      </c>
      <c r="AA191" s="5">
        <v>61209</v>
      </c>
      <c r="AB191" s="5">
        <v>61309</v>
      </c>
      <c r="AC191" s="5">
        <v>61409</v>
      </c>
      <c r="AD191" s="5">
        <v>61509</v>
      </c>
      <c r="AE191" s="5">
        <v>61609</v>
      </c>
      <c r="AF191" s="5">
        <v>61809</v>
      </c>
    </row>
    <row r="192" spans="1:32" s="4" customFormat="1">
      <c r="A192" s="6">
        <v>1</v>
      </c>
      <c r="B192" s="5">
        <v>36810</v>
      </c>
      <c r="C192" s="5">
        <v>37714</v>
      </c>
      <c r="D192" s="5">
        <v>38628</v>
      </c>
      <c r="E192" s="5">
        <v>39544</v>
      </c>
      <c r="F192" s="5">
        <v>40558</v>
      </c>
      <c r="G192" s="5">
        <v>41471</v>
      </c>
      <c r="H192" s="5">
        <v>42487</v>
      </c>
      <c r="I192" s="5">
        <v>43503</v>
      </c>
      <c r="J192" s="5">
        <v>44416</v>
      </c>
      <c r="K192" s="5">
        <v>45432</v>
      </c>
      <c r="L192" s="5">
        <v>46447</v>
      </c>
      <c r="M192" s="5">
        <v>47360</v>
      </c>
      <c r="N192" s="5">
        <v>48375</v>
      </c>
      <c r="O192" s="5">
        <v>49392</v>
      </c>
      <c r="P192" s="5">
        <v>50305</v>
      </c>
      <c r="Q192" s="5">
        <v>51320</v>
      </c>
      <c r="R192" s="5">
        <v>52335</v>
      </c>
      <c r="S192" s="5">
        <v>53248</v>
      </c>
      <c r="T192" s="5">
        <v>54249</v>
      </c>
      <c r="U192" s="5">
        <v>54813</v>
      </c>
      <c r="V192" s="5">
        <v>55376</v>
      </c>
      <c r="W192" s="5">
        <v>55841</v>
      </c>
      <c r="X192" s="5">
        <v>56405</v>
      </c>
      <c r="Y192" s="5">
        <v>57576</v>
      </c>
      <c r="Z192" s="5">
        <v>57676</v>
      </c>
      <c r="AA192" s="5">
        <v>57776</v>
      </c>
      <c r="AB192" s="5">
        <v>57876</v>
      </c>
      <c r="AC192" s="5">
        <v>57976</v>
      </c>
      <c r="AD192" s="5">
        <v>58076</v>
      </c>
      <c r="AE192" s="5">
        <v>58176</v>
      </c>
      <c r="AF192" s="5">
        <v>58376</v>
      </c>
    </row>
    <row r="193" spans="1:32" s="4" customFormat="1">
      <c r="A193" s="6">
        <v>2</v>
      </c>
      <c r="B193" s="5">
        <v>33514</v>
      </c>
      <c r="C193" s="5">
        <v>34328</v>
      </c>
      <c r="D193" s="5">
        <v>35232</v>
      </c>
      <c r="E193" s="5">
        <v>36137</v>
      </c>
      <c r="F193" s="5">
        <v>37042</v>
      </c>
      <c r="G193" s="5">
        <v>37948</v>
      </c>
      <c r="H193" s="5">
        <v>38854</v>
      </c>
      <c r="I193" s="5">
        <v>39758</v>
      </c>
      <c r="J193" s="5">
        <v>40664</v>
      </c>
      <c r="K193" s="5">
        <v>41568</v>
      </c>
      <c r="L193" s="5">
        <v>42473</v>
      </c>
      <c r="M193" s="5">
        <v>43380</v>
      </c>
      <c r="N193" s="5">
        <v>44283</v>
      </c>
      <c r="O193" s="5">
        <v>45190</v>
      </c>
      <c r="P193" s="5">
        <v>46094</v>
      </c>
      <c r="Q193" s="5">
        <v>47001</v>
      </c>
      <c r="R193" s="5">
        <v>47904</v>
      </c>
      <c r="S193" s="5">
        <v>48810</v>
      </c>
      <c r="T193" s="5">
        <v>49700</v>
      </c>
      <c r="U193" s="5">
        <v>50160</v>
      </c>
      <c r="V193" s="5">
        <v>50717</v>
      </c>
      <c r="W193" s="5">
        <v>51376</v>
      </c>
      <c r="X193" s="5">
        <v>51934</v>
      </c>
      <c r="Y193" s="5">
        <v>52856</v>
      </c>
      <c r="Z193" s="5">
        <v>52956</v>
      </c>
      <c r="AA193" s="5">
        <v>53056</v>
      </c>
      <c r="AB193" s="5">
        <v>53156</v>
      </c>
      <c r="AC193" s="5">
        <v>53256</v>
      </c>
      <c r="AD193" s="5">
        <v>53356</v>
      </c>
      <c r="AE193" s="5">
        <v>53456</v>
      </c>
      <c r="AF193" s="5">
        <v>53656</v>
      </c>
    </row>
    <row r="194" spans="1:32" s="4" customFormat="1">
      <c r="A194" s="6">
        <v>3</v>
      </c>
      <c r="B194" s="5">
        <v>32185</v>
      </c>
      <c r="C194" s="5">
        <v>32848</v>
      </c>
      <c r="D194" s="5">
        <v>33693</v>
      </c>
      <c r="E194" s="5">
        <v>34507</v>
      </c>
      <c r="F194" s="5">
        <v>35351</v>
      </c>
      <c r="G194" s="5">
        <v>36258</v>
      </c>
      <c r="H194" s="5">
        <v>37161</v>
      </c>
      <c r="I194" s="5">
        <v>38069</v>
      </c>
      <c r="J194" s="5">
        <v>38972</v>
      </c>
      <c r="K194" s="5">
        <v>39879</v>
      </c>
      <c r="L194" s="5">
        <v>40782</v>
      </c>
      <c r="M194" s="5">
        <v>41687</v>
      </c>
      <c r="N194" s="5">
        <v>42532</v>
      </c>
      <c r="O194" s="5">
        <v>43363</v>
      </c>
      <c r="P194" s="5">
        <v>44256</v>
      </c>
      <c r="Q194" s="5">
        <v>45119</v>
      </c>
      <c r="R194" s="5">
        <v>46063</v>
      </c>
      <c r="S194" s="5">
        <v>47019</v>
      </c>
      <c r="T194" s="5">
        <v>47909</v>
      </c>
      <c r="U194" s="5">
        <v>48364</v>
      </c>
      <c r="V194" s="5">
        <v>48922</v>
      </c>
      <c r="W194" s="5">
        <v>49377</v>
      </c>
      <c r="X194" s="5">
        <v>49937</v>
      </c>
      <c r="Y194" s="5">
        <v>50838</v>
      </c>
      <c r="Z194" s="5">
        <v>50938</v>
      </c>
      <c r="AA194" s="5">
        <v>51038</v>
      </c>
      <c r="AB194" s="5">
        <v>51138</v>
      </c>
      <c r="AC194" s="5">
        <v>51238</v>
      </c>
      <c r="AD194" s="5">
        <v>51338</v>
      </c>
      <c r="AE194" s="5">
        <v>51438</v>
      </c>
      <c r="AF194" s="5">
        <v>51638</v>
      </c>
    </row>
    <row r="195" spans="1:32" s="9" customFormat="1">
      <c r="A195" s="1"/>
      <c r="B195" s="2" t="s">
        <v>63</v>
      </c>
      <c r="C195" s="2" t="s">
        <v>64</v>
      </c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</row>
    <row r="196" spans="1:32" s="4" customFormat="1">
      <c r="A196" s="4">
        <v>8</v>
      </c>
      <c r="B196" s="51">
        <v>42003</v>
      </c>
      <c r="C196" s="52">
        <v>43206</v>
      </c>
      <c r="D196" s="52">
        <v>44411</v>
      </c>
      <c r="E196" s="52">
        <v>45615</v>
      </c>
      <c r="F196" s="52">
        <v>46820</v>
      </c>
      <c r="G196" s="52">
        <v>48025</v>
      </c>
      <c r="H196" s="52">
        <v>49229</v>
      </c>
      <c r="I196" s="52">
        <v>50434</v>
      </c>
      <c r="J196" s="52">
        <v>51638</v>
      </c>
      <c r="K196" s="52">
        <v>52843</v>
      </c>
      <c r="L196" s="52">
        <v>54048</v>
      </c>
      <c r="M196" s="52">
        <v>55252</v>
      </c>
      <c r="N196" s="52">
        <v>56457</v>
      </c>
      <c r="O196" s="52">
        <v>57661</v>
      </c>
      <c r="P196" s="52">
        <v>58865</v>
      </c>
      <c r="Q196" s="52">
        <v>60070</v>
      </c>
      <c r="R196" s="52">
        <v>61274</v>
      </c>
      <c r="S196" s="52">
        <v>62479</v>
      </c>
      <c r="T196" s="52">
        <v>63089</v>
      </c>
      <c r="U196" s="52">
        <v>63705</v>
      </c>
      <c r="V196" s="52">
        <v>64327</v>
      </c>
      <c r="W196" s="52">
        <v>64955</v>
      </c>
      <c r="X196" s="52">
        <v>65590</v>
      </c>
      <c r="Y196" s="52">
        <v>67090</v>
      </c>
      <c r="Z196" s="52">
        <v>68590</v>
      </c>
      <c r="AA196" s="52">
        <v>70090</v>
      </c>
      <c r="AB196" s="6"/>
      <c r="AC196" s="6"/>
      <c r="AD196" s="6"/>
      <c r="AE196" s="6"/>
      <c r="AF196" s="6"/>
    </row>
    <row r="197" spans="1:32" s="4" customFormat="1">
      <c r="A197" s="4">
        <v>7</v>
      </c>
      <c r="B197" s="51">
        <v>38891</v>
      </c>
      <c r="C197" s="52">
        <v>39794</v>
      </c>
      <c r="D197" s="52">
        <v>40698</v>
      </c>
      <c r="E197" s="52">
        <v>41601</v>
      </c>
      <c r="F197" s="52">
        <v>42504</v>
      </c>
      <c r="G197" s="52">
        <v>43408</v>
      </c>
      <c r="H197" s="52">
        <v>44311</v>
      </c>
      <c r="I197" s="52">
        <v>45214</v>
      </c>
      <c r="J197" s="52">
        <v>46118</v>
      </c>
      <c r="K197" s="52">
        <v>47021</v>
      </c>
      <c r="L197" s="52">
        <v>47925</v>
      </c>
      <c r="M197" s="52">
        <v>48828</v>
      </c>
      <c r="N197" s="52">
        <v>49732</v>
      </c>
      <c r="O197" s="52">
        <v>50635</v>
      </c>
      <c r="P197" s="52">
        <v>51538</v>
      </c>
      <c r="Q197" s="52">
        <v>52442</v>
      </c>
      <c r="R197" s="52">
        <v>53345</v>
      </c>
      <c r="S197" s="52">
        <v>54248</v>
      </c>
      <c r="T197" s="52">
        <v>54777</v>
      </c>
      <c r="U197" s="52">
        <v>55311</v>
      </c>
      <c r="V197" s="52">
        <v>55850</v>
      </c>
      <c r="W197" s="52">
        <v>56394</v>
      </c>
      <c r="X197" s="52">
        <v>56944</v>
      </c>
      <c r="Y197" s="52">
        <v>58344</v>
      </c>
      <c r="Z197" s="52">
        <v>59744</v>
      </c>
      <c r="AA197" s="52">
        <v>61144</v>
      </c>
      <c r="AB197" s="6"/>
      <c r="AC197" s="6"/>
      <c r="AD197" s="6"/>
      <c r="AE197" s="6"/>
      <c r="AF197" s="6"/>
    </row>
    <row r="198" spans="1:32" s="4" customFormat="1">
      <c r="A198" s="4">
        <v>1</v>
      </c>
      <c r="B198" s="51">
        <v>35780</v>
      </c>
      <c r="C198" s="52">
        <v>36683</v>
      </c>
      <c r="D198" s="52">
        <v>37586</v>
      </c>
      <c r="E198" s="52">
        <v>38490</v>
      </c>
      <c r="F198" s="52">
        <v>39393</v>
      </c>
      <c r="G198" s="52">
        <v>40296</v>
      </c>
      <c r="H198" s="52">
        <v>41200</v>
      </c>
      <c r="I198" s="52">
        <v>42103</v>
      </c>
      <c r="J198" s="52">
        <v>43006</v>
      </c>
      <c r="K198" s="52">
        <v>43910</v>
      </c>
      <c r="L198" s="52">
        <v>44814</v>
      </c>
      <c r="M198" s="52">
        <v>45717</v>
      </c>
      <c r="N198" s="52">
        <v>46620</v>
      </c>
      <c r="O198" s="52">
        <v>47524</v>
      </c>
      <c r="P198" s="52">
        <v>48427</v>
      </c>
      <c r="Q198" s="52">
        <v>49330</v>
      </c>
      <c r="R198" s="52">
        <v>50234</v>
      </c>
      <c r="S198" s="52">
        <v>51137</v>
      </c>
      <c r="T198" s="52">
        <v>51636</v>
      </c>
      <c r="U198" s="52">
        <v>52139</v>
      </c>
      <c r="V198" s="52">
        <v>52647</v>
      </c>
      <c r="W198" s="52">
        <v>53161</v>
      </c>
      <c r="X198" s="52">
        <v>53679</v>
      </c>
      <c r="Y198" s="52">
        <v>54979</v>
      </c>
      <c r="Z198" s="52">
        <v>56279</v>
      </c>
      <c r="AA198" s="52">
        <v>57579</v>
      </c>
      <c r="AB198" s="6"/>
      <c r="AC198" s="6"/>
      <c r="AD198" s="6"/>
      <c r="AE198" s="6"/>
      <c r="AF198" s="6"/>
    </row>
    <row r="199" spans="1:32" s="4" customFormat="1">
      <c r="A199" s="4">
        <v>2</v>
      </c>
      <c r="B199" s="51">
        <v>32669</v>
      </c>
      <c r="C199" s="52">
        <v>33482</v>
      </c>
      <c r="D199" s="52">
        <v>34324</v>
      </c>
      <c r="E199" s="52">
        <v>35137</v>
      </c>
      <c r="F199" s="52">
        <v>35980</v>
      </c>
      <c r="G199" s="52">
        <v>36794</v>
      </c>
      <c r="H199" s="52">
        <v>37637</v>
      </c>
      <c r="I199" s="52">
        <v>38450</v>
      </c>
      <c r="J199" s="52">
        <v>39293</v>
      </c>
      <c r="K199" s="52">
        <v>40106</v>
      </c>
      <c r="L199" s="52">
        <v>40949</v>
      </c>
      <c r="M199" s="52">
        <v>41762</v>
      </c>
      <c r="N199" s="52">
        <v>42605</v>
      </c>
      <c r="O199" s="52">
        <v>43418</v>
      </c>
      <c r="P199" s="52">
        <v>44262</v>
      </c>
      <c r="Q199" s="52">
        <v>45075</v>
      </c>
      <c r="R199" s="52">
        <v>45918</v>
      </c>
      <c r="S199" s="52">
        <v>46731</v>
      </c>
      <c r="T199" s="52">
        <v>47187</v>
      </c>
      <c r="U199" s="52">
        <v>47646</v>
      </c>
      <c r="V199" s="52">
        <v>48111</v>
      </c>
      <c r="W199" s="52">
        <v>48580</v>
      </c>
      <c r="X199" s="52">
        <v>49053</v>
      </c>
      <c r="Y199" s="52">
        <v>50253</v>
      </c>
      <c r="Z199" s="52">
        <v>51453</v>
      </c>
      <c r="AA199" s="52">
        <v>52653</v>
      </c>
      <c r="AB199" s="6"/>
      <c r="AC199" s="6"/>
      <c r="AD199" s="6"/>
      <c r="AE199" s="6"/>
      <c r="AF199" s="6"/>
    </row>
    <row r="200" spans="1:32" s="4" customFormat="1">
      <c r="A200" s="4">
        <v>3</v>
      </c>
      <c r="B200" s="51">
        <v>31213</v>
      </c>
      <c r="C200" s="52">
        <v>31875</v>
      </c>
      <c r="D200" s="52">
        <v>32719</v>
      </c>
      <c r="E200" s="52">
        <v>33532</v>
      </c>
      <c r="F200" s="52">
        <v>34375</v>
      </c>
      <c r="G200" s="52">
        <v>35188</v>
      </c>
      <c r="H200" s="52">
        <v>36031</v>
      </c>
      <c r="I200" s="52">
        <v>36845</v>
      </c>
      <c r="J200" s="52">
        <v>37688</v>
      </c>
      <c r="K200" s="52">
        <v>38500</v>
      </c>
      <c r="L200" s="52">
        <v>39343</v>
      </c>
      <c r="M200" s="52">
        <v>40156</v>
      </c>
      <c r="N200" s="52">
        <v>41000</v>
      </c>
      <c r="O200" s="52">
        <v>41813</v>
      </c>
      <c r="P200" s="52">
        <v>42656</v>
      </c>
      <c r="Q200" s="52">
        <v>43469</v>
      </c>
      <c r="R200" s="52">
        <v>44313</v>
      </c>
      <c r="S200" s="52">
        <v>45126</v>
      </c>
      <c r="T200" s="52">
        <v>45566</v>
      </c>
      <c r="U200" s="52">
        <v>46010</v>
      </c>
      <c r="V200" s="52">
        <v>46460</v>
      </c>
      <c r="W200" s="52">
        <v>46913</v>
      </c>
      <c r="X200" s="52">
        <v>47371</v>
      </c>
      <c r="Y200" s="52">
        <v>48471</v>
      </c>
      <c r="Z200" s="52">
        <v>49571</v>
      </c>
      <c r="AA200" s="52">
        <v>50671</v>
      </c>
      <c r="AB200" s="6"/>
      <c r="AC200" s="6"/>
      <c r="AD200" s="6"/>
      <c r="AE200" s="6"/>
      <c r="AF200" s="6"/>
    </row>
    <row r="201" spans="1:32" s="9" customFormat="1">
      <c r="A201" s="1"/>
      <c r="B201" s="2" t="s">
        <v>65</v>
      </c>
      <c r="C201" s="2" t="s">
        <v>66</v>
      </c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</row>
    <row r="202" spans="1:32" s="4" customFormat="1">
      <c r="A202" s="4">
        <v>8</v>
      </c>
      <c r="B202" s="53">
        <v>43812</v>
      </c>
      <c r="C202" s="53">
        <v>45015</v>
      </c>
      <c r="D202" s="53">
        <v>46220</v>
      </c>
      <c r="E202" s="53">
        <v>47522</v>
      </c>
      <c r="F202" s="53">
        <v>48826</v>
      </c>
      <c r="G202" s="53">
        <v>50129</v>
      </c>
      <c r="H202" s="53">
        <v>51432</v>
      </c>
      <c r="I202" s="53">
        <v>52735</v>
      </c>
      <c r="J202" s="53">
        <v>54037</v>
      </c>
      <c r="K202" s="53">
        <v>55341</v>
      </c>
      <c r="L202" s="53">
        <v>56644</v>
      </c>
      <c r="M202" s="53">
        <v>57946</v>
      </c>
      <c r="N202" s="53">
        <v>59250</v>
      </c>
      <c r="O202" s="53">
        <v>60552</v>
      </c>
      <c r="P202" s="53">
        <v>61855</v>
      </c>
      <c r="Q202" s="53">
        <v>63158</v>
      </c>
      <c r="R202" s="53">
        <v>64461</v>
      </c>
      <c r="S202" s="53">
        <v>65764</v>
      </c>
      <c r="T202" s="53">
        <v>66472</v>
      </c>
      <c r="U202" s="53">
        <v>67187</v>
      </c>
      <c r="V202" s="53">
        <v>67859</v>
      </c>
      <c r="W202" s="53">
        <v>68537</v>
      </c>
      <c r="X202" s="53">
        <v>69223</v>
      </c>
      <c r="Y202" s="53">
        <v>69915</v>
      </c>
      <c r="Z202" s="53">
        <v>69967</v>
      </c>
      <c r="AA202" s="53">
        <v>70614</v>
      </c>
      <c r="AB202" s="53">
        <v>70614</v>
      </c>
      <c r="AC202" s="53">
        <v>70666</v>
      </c>
      <c r="AD202" s="53">
        <v>70666</v>
      </c>
      <c r="AE202" s="53">
        <v>70666</v>
      </c>
      <c r="AF202" s="53">
        <v>71320</v>
      </c>
    </row>
    <row r="203" spans="1:32" s="4" customFormat="1">
      <c r="A203" s="4">
        <v>7</v>
      </c>
      <c r="B203" s="53">
        <v>40554</v>
      </c>
      <c r="C203" s="53">
        <v>41457</v>
      </c>
      <c r="D203" s="53">
        <v>42361</v>
      </c>
      <c r="E203" s="53">
        <v>43338</v>
      </c>
      <c r="F203" s="53">
        <v>44314</v>
      </c>
      <c r="G203" s="53">
        <v>45292</v>
      </c>
      <c r="H203" s="53">
        <v>46269</v>
      </c>
      <c r="I203" s="53">
        <v>47246</v>
      </c>
      <c r="J203" s="53">
        <v>48224</v>
      </c>
      <c r="K203" s="53">
        <v>49201</v>
      </c>
      <c r="L203" s="53">
        <v>50178</v>
      </c>
      <c r="M203" s="53">
        <v>51155</v>
      </c>
      <c r="N203" s="53">
        <v>52133</v>
      </c>
      <c r="O203" s="53">
        <v>53110</v>
      </c>
      <c r="P203" s="53">
        <v>54087</v>
      </c>
      <c r="Q203" s="53">
        <v>55064</v>
      </c>
      <c r="R203" s="53">
        <v>56041</v>
      </c>
      <c r="S203" s="53">
        <v>57018</v>
      </c>
      <c r="T203" s="53">
        <v>57621</v>
      </c>
      <c r="U203" s="53">
        <v>58229</v>
      </c>
      <c r="V203" s="53">
        <v>58811</v>
      </c>
      <c r="W203" s="53">
        <v>59398</v>
      </c>
      <c r="X203" s="53">
        <v>59992</v>
      </c>
      <c r="Y203" s="53">
        <v>60593</v>
      </c>
      <c r="Z203" s="53">
        <v>60638</v>
      </c>
      <c r="AA203" s="53">
        <v>61198</v>
      </c>
      <c r="AB203" s="53">
        <v>61198</v>
      </c>
      <c r="AC203" s="53">
        <v>61243</v>
      </c>
      <c r="AD203" s="53">
        <v>61243</v>
      </c>
      <c r="AE203" s="53">
        <v>61243</v>
      </c>
      <c r="AF203" s="53">
        <v>61811</v>
      </c>
    </row>
    <row r="204" spans="1:32" s="4" customFormat="1">
      <c r="A204" s="4">
        <v>1</v>
      </c>
      <c r="B204" s="53">
        <v>37297</v>
      </c>
      <c r="C204" s="53">
        <v>38200</v>
      </c>
      <c r="D204" s="53">
        <v>39103</v>
      </c>
      <c r="E204" s="53">
        <v>40081</v>
      </c>
      <c r="F204" s="53">
        <v>41057</v>
      </c>
      <c r="G204" s="53">
        <v>42064</v>
      </c>
      <c r="H204" s="53">
        <v>43012</v>
      </c>
      <c r="I204" s="53">
        <v>43989</v>
      </c>
      <c r="J204" s="53">
        <v>44966</v>
      </c>
      <c r="K204" s="53">
        <v>45943</v>
      </c>
      <c r="L204" s="53">
        <v>46921</v>
      </c>
      <c r="M204" s="53">
        <v>47898</v>
      </c>
      <c r="N204" s="53">
        <v>48875</v>
      </c>
      <c r="O204" s="53">
        <v>49853</v>
      </c>
      <c r="P204" s="53">
        <v>50830</v>
      </c>
      <c r="Q204" s="53">
        <v>51806</v>
      </c>
      <c r="R204" s="53">
        <v>52784</v>
      </c>
      <c r="S204" s="53">
        <v>53761</v>
      </c>
      <c r="T204" s="53">
        <v>54334</v>
      </c>
      <c r="U204" s="53">
        <v>54911</v>
      </c>
      <c r="V204" s="53">
        <v>55459</v>
      </c>
      <c r="W204" s="53">
        <v>56014</v>
      </c>
      <c r="X204" s="53">
        <v>56574</v>
      </c>
      <c r="Y204" s="53">
        <v>57140</v>
      </c>
      <c r="Z204" s="53">
        <v>57182</v>
      </c>
      <c r="AA204" s="53">
        <v>57711</v>
      </c>
      <c r="AB204" s="53">
        <v>57711</v>
      </c>
      <c r="AC204" s="53">
        <v>57754</v>
      </c>
      <c r="AD204" s="53">
        <v>57754</v>
      </c>
      <c r="AE204" s="53">
        <v>57754</v>
      </c>
      <c r="AF204" s="53">
        <v>58288</v>
      </c>
    </row>
    <row r="205" spans="1:32" s="4" customFormat="1">
      <c r="A205" s="4">
        <v>2</v>
      </c>
      <c r="B205" s="53">
        <v>34040</v>
      </c>
      <c r="C205" s="53">
        <v>34853</v>
      </c>
      <c r="D205" s="53">
        <v>35695</v>
      </c>
      <c r="E205" s="53">
        <v>36574</v>
      </c>
      <c r="F205" s="53">
        <v>37486</v>
      </c>
      <c r="G205" s="53">
        <v>38367</v>
      </c>
      <c r="H205" s="53">
        <v>39278</v>
      </c>
      <c r="I205" s="53">
        <v>40158</v>
      </c>
      <c r="J205" s="53">
        <v>41070</v>
      </c>
      <c r="K205" s="53">
        <v>41949</v>
      </c>
      <c r="L205" s="53">
        <v>42861</v>
      </c>
      <c r="M205" s="53">
        <v>43740</v>
      </c>
      <c r="N205" s="53">
        <v>44652</v>
      </c>
      <c r="O205" s="53">
        <v>45532</v>
      </c>
      <c r="P205" s="53">
        <v>46445</v>
      </c>
      <c r="Q205" s="53">
        <v>47324</v>
      </c>
      <c r="R205" s="53">
        <v>48236</v>
      </c>
      <c r="S205" s="53">
        <v>49115</v>
      </c>
      <c r="T205" s="54">
        <v>49640</v>
      </c>
      <c r="U205" s="53">
        <v>50166</v>
      </c>
      <c r="V205" s="53">
        <v>50668</v>
      </c>
      <c r="W205" s="53">
        <v>51174</v>
      </c>
      <c r="X205" s="53">
        <v>51685</v>
      </c>
      <c r="Y205" s="53">
        <v>52203</v>
      </c>
      <c r="Z205" s="53">
        <v>52241</v>
      </c>
      <c r="AA205" s="53">
        <v>52724</v>
      </c>
      <c r="AB205" s="53">
        <v>52724</v>
      </c>
      <c r="AC205" s="53">
        <v>52764</v>
      </c>
      <c r="AD205" s="53">
        <v>52764</v>
      </c>
      <c r="AE205" s="53">
        <v>52764</v>
      </c>
      <c r="AF205" s="53">
        <v>53253</v>
      </c>
    </row>
    <row r="206" spans="1:32" s="4" customFormat="1">
      <c r="A206" s="4">
        <v>3</v>
      </c>
      <c r="B206" s="55">
        <v>32573</v>
      </c>
      <c r="C206" s="55">
        <v>33235</v>
      </c>
      <c r="D206" s="55">
        <v>34079</v>
      </c>
      <c r="E206" s="55">
        <v>34946</v>
      </c>
      <c r="F206" s="55">
        <v>35858</v>
      </c>
      <c r="G206" s="55">
        <v>36738</v>
      </c>
      <c r="H206" s="55">
        <v>37649</v>
      </c>
      <c r="I206" s="55">
        <v>38530</v>
      </c>
      <c r="J206" s="55">
        <v>39442</v>
      </c>
      <c r="K206" s="55">
        <v>40320</v>
      </c>
      <c r="L206" s="55">
        <v>41232</v>
      </c>
      <c r="M206" s="55">
        <v>42111</v>
      </c>
      <c r="N206" s="55">
        <v>43024</v>
      </c>
      <c r="O206" s="55">
        <v>43904</v>
      </c>
      <c r="P206" s="55">
        <v>44816</v>
      </c>
      <c r="Q206" s="55">
        <v>45695</v>
      </c>
      <c r="R206" s="55">
        <v>46608</v>
      </c>
      <c r="S206" s="55">
        <v>47487</v>
      </c>
      <c r="T206" s="55">
        <v>47996</v>
      </c>
      <c r="U206" s="55">
        <v>48507</v>
      </c>
      <c r="V206" s="55">
        <v>48993</v>
      </c>
      <c r="W206" s="55">
        <v>49482</v>
      </c>
      <c r="X206" s="55">
        <v>49977</v>
      </c>
      <c r="Y206" s="55">
        <v>50476</v>
      </c>
      <c r="Z206" s="55">
        <v>50513</v>
      </c>
      <c r="AA206" s="55">
        <v>50981</v>
      </c>
      <c r="AB206" s="55">
        <v>50981</v>
      </c>
      <c r="AC206" s="55">
        <v>51019</v>
      </c>
      <c r="AD206" s="55">
        <v>51019</v>
      </c>
      <c r="AE206" s="55">
        <v>51019</v>
      </c>
      <c r="AF206" s="55">
        <v>51490</v>
      </c>
    </row>
    <row r="207" spans="1:32" s="9" customFormat="1">
      <c r="A207" s="1"/>
      <c r="B207" s="2">
        <v>2104</v>
      </c>
      <c r="C207" s="2" t="s">
        <v>67</v>
      </c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</row>
    <row r="208" spans="1:32" s="4" customFormat="1">
      <c r="A208" s="4">
        <v>8</v>
      </c>
      <c r="B208" s="56">
        <v>43392.840000000004</v>
      </c>
      <c r="C208" s="56">
        <v>44683.14</v>
      </c>
      <c r="D208" s="56">
        <v>45973</v>
      </c>
      <c r="E208" s="56">
        <v>47264.76</v>
      </c>
      <c r="F208" s="56">
        <v>48555.06</v>
      </c>
      <c r="G208" s="56">
        <v>49844.340000000004</v>
      </c>
      <c r="H208" s="56">
        <v>51134.64</v>
      </c>
      <c r="I208" s="56">
        <v>52425.96</v>
      </c>
      <c r="J208" s="56">
        <v>53716.26</v>
      </c>
      <c r="K208" s="56">
        <v>55006.559999999998</v>
      </c>
      <c r="L208" s="56">
        <v>56296.86</v>
      </c>
      <c r="M208" s="56">
        <v>57588.18</v>
      </c>
      <c r="N208" s="56">
        <v>58878.48</v>
      </c>
      <c r="O208" s="56">
        <v>60168.78</v>
      </c>
      <c r="P208" s="56">
        <v>61459.08</v>
      </c>
      <c r="Q208" s="56">
        <v>62750.400000000001</v>
      </c>
      <c r="R208" s="56">
        <v>64039.68</v>
      </c>
      <c r="S208" s="56">
        <v>65329.98</v>
      </c>
      <c r="T208" s="56">
        <v>65980.740000000005</v>
      </c>
      <c r="U208" s="56">
        <v>66643.740000000005</v>
      </c>
      <c r="V208" s="56">
        <v>67310.820000000007</v>
      </c>
      <c r="W208" s="56">
        <v>67984.02</v>
      </c>
      <c r="X208" s="56">
        <v>68714.34</v>
      </c>
      <c r="Y208" s="56">
        <v>69401.820000000007</v>
      </c>
      <c r="Z208" s="12"/>
      <c r="AA208" s="12"/>
      <c r="AB208" s="12"/>
      <c r="AC208" s="12"/>
      <c r="AD208" s="12"/>
      <c r="AE208" s="12"/>
      <c r="AF208" s="12"/>
    </row>
    <row r="209" spans="1:37" s="4" customFormat="1">
      <c r="A209" s="4">
        <v>7</v>
      </c>
      <c r="B209" s="56">
        <v>40166.58</v>
      </c>
      <c r="C209" s="56">
        <v>41135.58</v>
      </c>
      <c r="D209" s="56">
        <v>42101.520000000004</v>
      </c>
      <c r="E209" s="56">
        <v>43069.5</v>
      </c>
      <c r="F209" s="56">
        <v>44009.94</v>
      </c>
      <c r="G209" s="56">
        <v>45005.46</v>
      </c>
      <c r="H209" s="56">
        <v>45973.440000000002</v>
      </c>
      <c r="I209" s="56">
        <v>46941.42</v>
      </c>
      <c r="J209" s="56">
        <v>47909.4</v>
      </c>
      <c r="K209" s="56">
        <v>48876.36</v>
      </c>
      <c r="L209" s="56">
        <v>49844.340000000004</v>
      </c>
      <c r="M209" s="56">
        <v>50813.340000000004</v>
      </c>
      <c r="N209" s="56">
        <v>51780.3</v>
      </c>
      <c r="O209" s="56">
        <v>52748.28</v>
      </c>
      <c r="P209" s="56">
        <v>53716.26</v>
      </c>
      <c r="Q209" s="56">
        <v>54684.24</v>
      </c>
      <c r="R209" s="56">
        <v>55652.22</v>
      </c>
      <c r="S209" s="56">
        <v>56620.200000000004</v>
      </c>
      <c r="T209" s="56">
        <v>57186.3</v>
      </c>
      <c r="U209" s="56">
        <v>57757.5</v>
      </c>
      <c r="V209" s="56">
        <v>58335.840000000004</v>
      </c>
      <c r="W209" s="56">
        <v>58919.28</v>
      </c>
      <c r="X209" s="56">
        <v>59558.82</v>
      </c>
      <c r="Y209" s="56">
        <v>60154.408200000005</v>
      </c>
      <c r="Z209" s="12"/>
      <c r="AA209" s="12"/>
      <c r="AB209" s="12"/>
      <c r="AC209" s="12"/>
      <c r="AD209" s="12"/>
      <c r="AE209" s="12"/>
      <c r="AF209" s="12"/>
    </row>
    <row r="210" spans="1:37" s="4" customFormat="1">
      <c r="A210" s="4">
        <v>1</v>
      </c>
      <c r="B210" s="56">
        <v>36939.300000000003</v>
      </c>
      <c r="C210" s="56">
        <v>37907.279999999999</v>
      </c>
      <c r="D210" s="56">
        <v>38906.879999999997</v>
      </c>
      <c r="E210" s="56">
        <v>39843.24</v>
      </c>
      <c r="F210" s="56">
        <v>40811.22</v>
      </c>
      <c r="G210" s="56">
        <v>41779.199999999997</v>
      </c>
      <c r="H210" s="56">
        <v>42747.18</v>
      </c>
      <c r="I210" s="56">
        <v>43715.16</v>
      </c>
      <c r="J210" s="56">
        <v>44683.14</v>
      </c>
      <c r="K210" s="56">
        <v>45651.12</v>
      </c>
      <c r="L210" s="56">
        <v>46618.080000000002</v>
      </c>
      <c r="M210" s="56">
        <v>47587.08</v>
      </c>
      <c r="N210" s="56">
        <v>48555.06</v>
      </c>
      <c r="O210" s="56">
        <v>49522.020000000004</v>
      </c>
      <c r="P210" s="56">
        <v>50491.020000000004</v>
      </c>
      <c r="Q210" s="56">
        <v>51457.98</v>
      </c>
      <c r="R210" s="56">
        <v>52425.96</v>
      </c>
      <c r="S210" s="56">
        <v>53394.96</v>
      </c>
      <c r="T210" s="56">
        <v>53928.42</v>
      </c>
      <c r="U210" s="56">
        <v>54466.98</v>
      </c>
      <c r="V210" s="56">
        <v>55010.64</v>
      </c>
      <c r="W210" s="56">
        <v>55561.440000000002</v>
      </c>
      <c r="X210" s="56">
        <v>56168.340000000004</v>
      </c>
      <c r="Y210" s="56">
        <v>56730.36</v>
      </c>
      <c r="Z210" s="12"/>
      <c r="AA210" s="12"/>
      <c r="AB210" s="12"/>
      <c r="AC210" s="12"/>
      <c r="AD210" s="12"/>
      <c r="AE210" s="12"/>
      <c r="AF210" s="12"/>
    </row>
    <row r="211" spans="1:37" s="4" customFormat="1">
      <c r="A211" s="4">
        <v>2</v>
      </c>
      <c r="B211" s="56">
        <v>33714.06</v>
      </c>
      <c r="C211" s="56">
        <v>34585.14</v>
      </c>
      <c r="D211" s="56">
        <v>35487.840000000004</v>
      </c>
      <c r="E211" s="56">
        <v>36359.94</v>
      </c>
      <c r="F211" s="56">
        <v>37262.639999999999</v>
      </c>
      <c r="G211" s="56">
        <v>38134.74</v>
      </c>
      <c r="H211" s="56">
        <v>39036.42</v>
      </c>
      <c r="I211" s="56">
        <v>39908.520000000004</v>
      </c>
      <c r="J211" s="56">
        <v>40811.22</v>
      </c>
      <c r="K211" s="56">
        <v>41682.300000000003</v>
      </c>
      <c r="L211" s="56">
        <v>42586.020000000004</v>
      </c>
      <c r="M211" s="56">
        <v>43457.1</v>
      </c>
      <c r="N211" s="56">
        <v>44360.82</v>
      </c>
      <c r="O211" s="56">
        <v>45231.9</v>
      </c>
      <c r="P211" s="56">
        <v>46134.6</v>
      </c>
      <c r="Q211" s="56">
        <v>47005.68</v>
      </c>
      <c r="R211" s="56">
        <v>47909.4</v>
      </c>
      <c r="S211" s="56">
        <v>48779.46</v>
      </c>
      <c r="T211" s="56">
        <v>49268.04</v>
      </c>
      <c r="U211" s="56">
        <v>49760.700000000004</v>
      </c>
      <c r="V211" s="56">
        <v>50257.440000000002</v>
      </c>
      <c r="W211" s="56">
        <v>50760.3</v>
      </c>
      <c r="X211" s="56">
        <v>51320.28</v>
      </c>
      <c r="Y211" s="56">
        <v>51833.340000000004</v>
      </c>
      <c r="Z211" s="12"/>
      <c r="AA211" s="12"/>
      <c r="AB211" s="12"/>
      <c r="AC211" s="12"/>
      <c r="AD211" s="12"/>
      <c r="AE211" s="12"/>
      <c r="AF211" s="12"/>
    </row>
    <row r="212" spans="1:37" s="4" customFormat="1">
      <c r="A212" s="4">
        <v>3</v>
      </c>
      <c r="B212" s="56">
        <v>32262.600000000002</v>
      </c>
      <c r="C212" s="56">
        <v>32972.520000000004</v>
      </c>
      <c r="D212" s="56">
        <v>33875.22</v>
      </c>
      <c r="E212" s="56">
        <v>34746.300000000003</v>
      </c>
      <c r="F212" s="56">
        <v>35650.020000000004</v>
      </c>
      <c r="G212" s="56">
        <v>36520.080000000002</v>
      </c>
      <c r="H212" s="56">
        <v>37424.82</v>
      </c>
      <c r="I212" s="56">
        <v>38294.879999999997</v>
      </c>
      <c r="J212" s="56">
        <v>39198.6</v>
      </c>
      <c r="K212" s="56">
        <v>40068.660000000003</v>
      </c>
      <c r="L212" s="56">
        <v>40972.379999999997</v>
      </c>
      <c r="M212" s="56">
        <v>41844.480000000003</v>
      </c>
      <c r="N212" s="56">
        <v>42747.18</v>
      </c>
      <c r="O212" s="56">
        <v>43619.28</v>
      </c>
      <c r="P212" s="56">
        <v>44521.98</v>
      </c>
      <c r="Q212" s="56">
        <v>45393.06</v>
      </c>
      <c r="R212" s="56">
        <v>46295.76</v>
      </c>
      <c r="S212" s="56">
        <v>47167.86</v>
      </c>
      <c r="T212" s="56">
        <v>47639.1</v>
      </c>
      <c r="U212" s="56">
        <v>48115.44</v>
      </c>
      <c r="V212" s="56">
        <v>48595.86</v>
      </c>
      <c r="W212" s="56">
        <v>49151.76</v>
      </c>
      <c r="X212" s="56">
        <v>49623</v>
      </c>
      <c r="Y212" s="56">
        <v>50119.74</v>
      </c>
      <c r="Z212" s="12"/>
      <c r="AA212" s="12"/>
      <c r="AB212" s="12"/>
      <c r="AC212" s="12"/>
      <c r="AD212" s="12"/>
      <c r="AE212" s="12"/>
      <c r="AF212" s="12"/>
    </row>
    <row r="213" spans="1:37" s="9" customFormat="1">
      <c r="A213" s="1"/>
      <c r="B213" s="2">
        <v>2105</v>
      </c>
      <c r="C213" s="2" t="s">
        <v>68</v>
      </c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</row>
    <row r="214" spans="1:37" s="4" customFormat="1">
      <c r="A214" s="4">
        <v>8</v>
      </c>
      <c r="B214" s="22">
        <v>41953</v>
      </c>
      <c r="C214" s="22">
        <v>43156</v>
      </c>
      <c r="D214" s="22">
        <v>44361</v>
      </c>
      <c r="E214" s="22">
        <v>45565</v>
      </c>
      <c r="F214" s="22">
        <v>46770</v>
      </c>
      <c r="G214" s="22">
        <v>47975</v>
      </c>
      <c r="H214" s="22">
        <v>49179</v>
      </c>
      <c r="I214" s="22">
        <v>50384</v>
      </c>
      <c r="J214" s="22">
        <v>51588</v>
      </c>
      <c r="K214" s="22">
        <v>52793</v>
      </c>
      <c r="L214" s="22">
        <v>53998</v>
      </c>
      <c r="M214" s="22">
        <v>55202</v>
      </c>
      <c r="N214" s="22">
        <v>56407</v>
      </c>
      <c r="O214" s="22">
        <v>57611</v>
      </c>
      <c r="P214" s="22">
        <v>58815</v>
      </c>
      <c r="Q214" s="22">
        <v>60020</v>
      </c>
      <c r="R214" s="22">
        <v>61224</v>
      </c>
      <c r="S214" s="22">
        <v>62429</v>
      </c>
      <c r="T214" s="22">
        <v>63439</v>
      </c>
      <c r="U214" s="22">
        <v>64054</v>
      </c>
      <c r="V214" s="22">
        <v>64677</v>
      </c>
      <c r="W214" s="22">
        <v>65305</v>
      </c>
      <c r="X214" s="22">
        <v>65940</v>
      </c>
      <c r="Y214" s="22">
        <v>66581</v>
      </c>
      <c r="Z214" s="22">
        <v>66581</v>
      </c>
      <c r="AA214" s="22">
        <v>66981</v>
      </c>
      <c r="AB214" s="22">
        <v>66981</v>
      </c>
      <c r="AC214" s="22">
        <v>66981</v>
      </c>
      <c r="AD214" s="22">
        <v>66981</v>
      </c>
      <c r="AE214" s="22">
        <v>66981</v>
      </c>
      <c r="AF214" s="22">
        <v>66981</v>
      </c>
    </row>
    <row r="215" spans="1:37" s="4" customFormat="1">
      <c r="A215" s="4">
        <v>7</v>
      </c>
      <c r="B215" s="22">
        <v>38941</v>
      </c>
      <c r="C215" s="22">
        <v>39844</v>
      </c>
      <c r="D215" s="22">
        <v>40748</v>
      </c>
      <c r="E215" s="22">
        <v>41651</v>
      </c>
      <c r="F215" s="22">
        <v>42554</v>
      </c>
      <c r="G215" s="22">
        <v>43458</v>
      </c>
      <c r="H215" s="22">
        <v>44361</v>
      </c>
      <c r="I215" s="22">
        <v>45264</v>
      </c>
      <c r="J215" s="22">
        <v>46168</v>
      </c>
      <c r="K215" s="22">
        <v>47071</v>
      </c>
      <c r="L215" s="22">
        <v>47975</v>
      </c>
      <c r="M215" s="22">
        <v>48878</v>
      </c>
      <c r="N215" s="22">
        <v>49782</v>
      </c>
      <c r="O215" s="22">
        <v>50685</v>
      </c>
      <c r="P215" s="22">
        <v>51588</v>
      </c>
      <c r="Q215" s="22">
        <v>54292</v>
      </c>
      <c r="R215" s="22">
        <v>53395</v>
      </c>
      <c r="S215" s="22">
        <v>54298</v>
      </c>
      <c r="T215" s="22">
        <v>55227</v>
      </c>
      <c r="U215" s="22">
        <v>55761</v>
      </c>
      <c r="V215" s="22">
        <v>56300</v>
      </c>
      <c r="W215" s="22">
        <v>56844</v>
      </c>
      <c r="X215" s="22">
        <v>57394</v>
      </c>
      <c r="Y215" s="22">
        <v>57950</v>
      </c>
      <c r="Z215" s="22">
        <v>57950</v>
      </c>
      <c r="AA215" s="22">
        <v>58350</v>
      </c>
      <c r="AB215" s="22">
        <v>58350</v>
      </c>
      <c r="AC215" s="22">
        <v>58350</v>
      </c>
      <c r="AD215" s="22">
        <v>58350</v>
      </c>
      <c r="AE215" s="22">
        <v>58350</v>
      </c>
      <c r="AF215" s="22">
        <v>58350</v>
      </c>
    </row>
    <row r="216" spans="1:37" s="4" customFormat="1">
      <c r="A216" s="4">
        <v>1</v>
      </c>
      <c r="B216" s="22">
        <v>35930</v>
      </c>
      <c r="C216" s="22">
        <v>36833</v>
      </c>
      <c r="D216" s="22">
        <v>37736</v>
      </c>
      <c r="E216" s="22">
        <v>38640</v>
      </c>
      <c r="F216" s="22">
        <v>39543</v>
      </c>
      <c r="G216" s="22">
        <v>40446</v>
      </c>
      <c r="H216" s="22">
        <v>41350</v>
      </c>
      <c r="I216" s="22">
        <v>42253</v>
      </c>
      <c r="J216" s="22">
        <v>43156</v>
      </c>
      <c r="K216" s="22">
        <v>44060</v>
      </c>
      <c r="L216" s="22">
        <v>44964</v>
      </c>
      <c r="M216" s="22">
        <v>45867</v>
      </c>
      <c r="N216" s="22">
        <v>46770</v>
      </c>
      <c r="O216" s="22">
        <v>47674</v>
      </c>
      <c r="P216" s="22">
        <v>48577</v>
      </c>
      <c r="Q216" s="22">
        <v>49480</v>
      </c>
      <c r="R216" s="22">
        <v>50384</v>
      </c>
      <c r="S216" s="22">
        <v>51287</v>
      </c>
      <c r="T216" s="22">
        <v>52186</v>
      </c>
      <c r="U216" s="22">
        <v>52689</v>
      </c>
      <c r="V216" s="22">
        <v>53197</v>
      </c>
      <c r="W216" s="22">
        <v>53711</v>
      </c>
      <c r="X216" s="22">
        <v>54229</v>
      </c>
      <c r="Y216" s="22">
        <v>54754</v>
      </c>
      <c r="Z216" s="22">
        <v>54754</v>
      </c>
      <c r="AA216" s="22">
        <v>55154</v>
      </c>
      <c r="AB216" s="22">
        <v>55154</v>
      </c>
      <c r="AC216" s="22">
        <v>55154</v>
      </c>
      <c r="AD216" s="22">
        <v>55154</v>
      </c>
      <c r="AE216" s="22">
        <v>55154</v>
      </c>
      <c r="AF216" s="22">
        <v>55154</v>
      </c>
    </row>
    <row r="217" spans="1:37" s="4" customFormat="1">
      <c r="A217" s="4">
        <v>2</v>
      </c>
      <c r="B217" s="22">
        <v>32919</v>
      </c>
      <c r="C217" s="22">
        <v>33732</v>
      </c>
      <c r="D217" s="22">
        <v>34574</v>
      </c>
      <c r="E217" s="22">
        <v>35387</v>
      </c>
      <c r="F217" s="22">
        <v>36230</v>
      </c>
      <c r="G217" s="22">
        <v>37044</v>
      </c>
      <c r="H217" s="22">
        <v>37887</v>
      </c>
      <c r="I217" s="22">
        <v>38700</v>
      </c>
      <c r="J217" s="22">
        <v>39543</v>
      </c>
      <c r="K217" s="22">
        <v>40356</v>
      </c>
      <c r="L217" s="22">
        <v>41199</v>
      </c>
      <c r="M217" s="22">
        <v>42012</v>
      </c>
      <c r="N217" s="22">
        <v>42855</v>
      </c>
      <c r="O217" s="22">
        <v>43668</v>
      </c>
      <c r="P217" s="22">
        <v>44512</v>
      </c>
      <c r="Q217" s="22">
        <v>45325</v>
      </c>
      <c r="R217" s="22">
        <v>46168</v>
      </c>
      <c r="S217" s="22">
        <v>46981</v>
      </c>
      <c r="T217" s="22">
        <v>47837</v>
      </c>
      <c r="U217" s="22">
        <v>48296</v>
      </c>
      <c r="V217" s="22">
        <v>48761</v>
      </c>
      <c r="W217" s="22">
        <v>49230</v>
      </c>
      <c r="X217" s="22">
        <v>49703</v>
      </c>
      <c r="Y217" s="22">
        <v>50182</v>
      </c>
      <c r="Z217" s="22">
        <v>50182</v>
      </c>
      <c r="AA217" s="22">
        <v>50582</v>
      </c>
      <c r="AB217" s="22">
        <v>50582</v>
      </c>
      <c r="AC217" s="22">
        <v>50582</v>
      </c>
      <c r="AD217" s="22">
        <v>50582</v>
      </c>
      <c r="AE217" s="22">
        <v>50582</v>
      </c>
      <c r="AF217" s="22">
        <v>50582</v>
      </c>
    </row>
    <row r="218" spans="1:37" s="4" customFormat="1">
      <c r="A218" s="4">
        <v>3</v>
      </c>
      <c r="B218" s="22">
        <v>31563</v>
      </c>
      <c r="C218" s="22">
        <v>32225</v>
      </c>
      <c r="D218" s="22">
        <v>33069</v>
      </c>
      <c r="E218" s="22">
        <v>33882</v>
      </c>
      <c r="F218" s="22">
        <v>34725</v>
      </c>
      <c r="G218" s="22">
        <v>35538</v>
      </c>
      <c r="H218" s="22">
        <v>36381</v>
      </c>
      <c r="I218" s="22">
        <v>37195</v>
      </c>
      <c r="J218" s="22">
        <v>38038</v>
      </c>
      <c r="K218" s="22">
        <v>38850</v>
      </c>
      <c r="L218" s="22">
        <v>39693</v>
      </c>
      <c r="M218" s="22">
        <v>40506</v>
      </c>
      <c r="N218" s="22">
        <v>41350</v>
      </c>
      <c r="O218" s="22">
        <v>42163</v>
      </c>
      <c r="P218" s="22">
        <v>43006</v>
      </c>
      <c r="Q218" s="22">
        <v>43819</v>
      </c>
      <c r="R218" s="22">
        <v>44663</v>
      </c>
      <c r="S218" s="22">
        <v>45476</v>
      </c>
      <c r="T218" s="22">
        <v>46316</v>
      </c>
      <c r="U218" s="22">
        <v>46760</v>
      </c>
      <c r="V218" s="22">
        <v>47210</v>
      </c>
      <c r="W218" s="22">
        <v>47663</v>
      </c>
      <c r="X218" s="22">
        <v>48121</v>
      </c>
      <c r="Y218" s="22">
        <v>48583</v>
      </c>
      <c r="Z218" s="22">
        <v>48583</v>
      </c>
      <c r="AA218" s="22">
        <v>48983</v>
      </c>
      <c r="AB218" s="22">
        <v>48983</v>
      </c>
      <c r="AC218" s="22">
        <v>48983</v>
      </c>
      <c r="AD218" s="22">
        <v>48983</v>
      </c>
      <c r="AE218" s="22">
        <v>48983</v>
      </c>
      <c r="AF218" s="22">
        <v>48983</v>
      </c>
    </row>
    <row r="219" spans="1:37" s="9" customFormat="1">
      <c r="A219" s="1"/>
      <c r="B219" s="2" t="s">
        <v>69</v>
      </c>
      <c r="C219" s="2" t="s">
        <v>70</v>
      </c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</row>
    <row r="220" spans="1:37" s="4" customFormat="1">
      <c r="A220" s="4">
        <v>8</v>
      </c>
      <c r="B220" s="5">
        <v>42442</v>
      </c>
      <c r="C220" s="5">
        <v>43731</v>
      </c>
      <c r="D220" s="5">
        <v>45018</v>
      </c>
      <c r="E220" s="5">
        <v>46311</v>
      </c>
      <c r="F220" s="5">
        <v>47604</v>
      </c>
      <c r="G220" s="5">
        <v>48895</v>
      </c>
      <c r="H220" s="5">
        <v>50202</v>
      </c>
      <c r="I220" s="5">
        <v>51494</v>
      </c>
      <c r="J220" s="5">
        <v>52786</v>
      </c>
      <c r="K220" s="5">
        <v>54076</v>
      </c>
      <c r="L220" s="5">
        <v>55370</v>
      </c>
      <c r="M220" s="5">
        <v>56673</v>
      </c>
      <c r="N220" s="5">
        <v>57976</v>
      </c>
      <c r="O220" s="5">
        <v>59255</v>
      </c>
      <c r="P220" s="5">
        <v>60549</v>
      </c>
      <c r="Q220" s="5">
        <v>61842</v>
      </c>
      <c r="R220" s="5">
        <v>63132</v>
      </c>
      <c r="S220" s="5">
        <v>64424</v>
      </c>
      <c r="T220" s="5">
        <v>65722</v>
      </c>
      <c r="U220" s="5">
        <v>66294</v>
      </c>
      <c r="V220" s="5">
        <v>66438</v>
      </c>
      <c r="W220" s="5">
        <v>67209</v>
      </c>
      <c r="X220" s="5">
        <v>67333</v>
      </c>
      <c r="Y220" s="5">
        <v>68676</v>
      </c>
      <c r="Z220" s="5">
        <v>70561</v>
      </c>
      <c r="AA220" s="5">
        <v>70950</v>
      </c>
      <c r="AB220" s="5">
        <v>72194</v>
      </c>
      <c r="AC220" s="5">
        <v>72476</v>
      </c>
      <c r="AD220" s="5">
        <v>73720</v>
      </c>
      <c r="AE220" s="5">
        <v>74063</v>
      </c>
      <c r="AF220" s="5">
        <v>75307</v>
      </c>
      <c r="AG220" s="5">
        <v>75726</v>
      </c>
      <c r="AH220" s="5">
        <v>76970</v>
      </c>
      <c r="AI220" s="5">
        <v>78240</v>
      </c>
      <c r="AJ220" s="5">
        <v>79512</v>
      </c>
      <c r="AK220" s="5">
        <v>80640</v>
      </c>
    </row>
    <row r="221" spans="1:37" s="4" customFormat="1">
      <c r="A221" s="4">
        <v>7</v>
      </c>
      <c r="B221" s="5">
        <v>39541</v>
      </c>
      <c r="C221" s="5">
        <v>40512</v>
      </c>
      <c r="D221" s="5">
        <v>41484</v>
      </c>
      <c r="E221" s="5">
        <v>42452</v>
      </c>
      <c r="F221" s="5">
        <v>43424</v>
      </c>
      <c r="G221" s="5">
        <v>44394</v>
      </c>
      <c r="H221" s="5">
        <v>45368</v>
      </c>
      <c r="I221" s="5">
        <v>46340</v>
      </c>
      <c r="J221" s="5">
        <v>47310</v>
      </c>
      <c r="K221" s="5">
        <v>48277</v>
      </c>
      <c r="L221" s="5">
        <v>49251</v>
      </c>
      <c r="M221" s="5">
        <v>50229</v>
      </c>
      <c r="N221" s="5">
        <v>51198</v>
      </c>
      <c r="O221" s="5">
        <v>52171</v>
      </c>
      <c r="P221" s="5">
        <v>53141</v>
      </c>
      <c r="Q221" s="5">
        <v>54113</v>
      </c>
      <c r="R221" s="5">
        <v>55083</v>
      </c>
      <c r="S221" s="5">
        <v>56050</v>
      </c>
      <c r="T221" s="5">
        <v>57023</v>
      </c>
      <c r="U221" s="5">
        <v>57648</v>
      </c>
      <c r="V221" s="5">
        <v>57772</v>
      </c>
      <c r="W221" s="5">
        <v>58524</v>
      </c>
      <c r="X221" s="5">
        <v>58631</v>
      </c>
      <c r="Y221" s="5">
        <v>59960</v>
      </c>
      <c r="Z221" s="5">
        <v>61595</v>
      </c>
      <c r="AA221" s="5">
        <v>62148</v>
      </c>
      <c r="AB221" s="5">
        <v>63227</v>
      </c>
      <c r="AC221" s="5">
        <v>63487</v>
      </c>
      <c r="AD221" s="5">
        <v>64566</v>
      </c>
      <c r="AE221" s="5">
        <v>64880</v>
      </c>
      <c r="AF221" s="5">
        <v>65959</v>
      </c>
      <c r="AG221" s="5">
        <v>66340</v>
      </c>
      <c r="AH221" s="5">
        <v>67418</v>
      </c>
      <c r="AI221" s="5">
        <v>68518</v>
      </c>
      <c r="AJ221" s="5">
        <v>69621</v>
      </c>
      <c r="AK221" s="5">
        <v>70597</v>
      </c>
    </row>
    <row r="222" spans="1:37" s="4" customFormat="1">
      <c r="A222" s="4">
        <v>1</v>
      </c>
      <c r="B222" s="5">
        <v>36328</v>
      </c>
      <c r="C222" s="5">
        <v>37295</v>
      </c>
      <c r="D222" s="5">
        <v>38260</v>
      </c>
      <c r="E222" s="5">
        <v>39224</v>
      </c>
      <c r="F222" s="5">
        <v>40199</v>
      </c>
      <c r="G222" s="5">
        <v>41165</v>
      </c>
      <c r="H222" s="5">
        <v>42141</v>
      </c>
      <c r="I222" s="5">
        <v>43114</v>
      </c>
      <c r="J222" s="5">
        <v>44084</v>
      </c>
      <c r="K222" s="5">
        <v>45051</v>
      </c>
      <c r="L222" s="5">
        <v>46024</v>
      </c>
      <c r="M222" s="5">
        <v>47001</v>
      </c>
      <c r="N222" s="5">
        <v>47968</v>
      </c>
      <c r="O222" s="5">
        <v>48941</v>
      </c>
      <c r="P222" s="5">
        <v>49911</v>
      </c>
      <c r="Q222" s="5">
        <v>50886</v>
      </c>
      <c r="R222" s="5">
        <v>51853</v>
      </c>
      <c r="S222" s="5">
        <v>52820</v>
      </c>
      <c r="T222" s="5">
        <v>53794</v>
      </c>
      <c r="U222" s="5">
        <v>54437</v>
      </c>
      <c r="V222" s="5">
        <v>54554</v>
      </c>
      <c r="W222" s="5">
        <v>55299</v>
      </c>
      <c r="X222" s="5">
        <v>55401</v>
      </c>
      <c r="Y222" s="5">
        <v>56723</v>
      </c>
      <c r="Z222" s="5">
        <v>58264</v>
      </c>
      <c r="AA222" s="5">
        <v>58660</v>
      </c>
      <c r="AB222" s="5">
        <v>59678</v>
      </c>
      <c r="AC222" s="5">
        <v>59925</v>
      </c>
      <c r="AD222" s="5">
        <v>60942</v>
      </c>
      <c r="AE222" s="5">
        <v>61239</v>
      </c>
      <c r="AF222" s="5">
        <v>62256</v>
      </c>
      <c r="AG222" s="5">
        <v>62617</v>
      </c>
      <c r="AH222" s="5">
        <v>63634</v>
      </c>
      <c r="AI222" s="5">
        <v>64671</v>
      </c>
      <c r="AJ222" s="5">
        <v>65710</v>
      </c>
      <c r="AK222" s="5">
        <v>66631</v>
      </c>
    </row>
    <row r="223" spans="1:37" s="4" customFormat="1">
      <c r="A223" s="4">
        <v>2</v>
      </c>
      <c r="B223" s="5">
        <v>33168</v>
      </c>
      <c r="C223" s="5">
        <v>34044</v>
      </c>
      <c r="D223" s="5">
        <v>34918</v>
      </c>
      <c r="E223" s="5">
        <v>35819</v>
      </c>
      <c r="F223" s="5">
        <v>36690</v>
      </c>
      <c r="G223" s="5">
        <v>37592</v>
      </c>
      <c r="H223" s="5">
        <v>38470</v>
      </c>
      <c r="I223" s="5">
        <v>39373</v>
      </c>
      <c r="J223" s="5">
        <v>40245</v>
      </c>
      <c r="K223" s="5">
        <v>41149</v>
      </c>
      <c r="L223" s="5">
        <v>42019</v>
      </c>
      <c r="M223" s="5">
        <v>42927</v>
      </c>
      <c r="N223" s="5">
        <v>43801</v>
      </c>
      <c r="O223" s="5">
        <v>44702</v>
      </c>
      <c r="P223" s="5">
        <v>45568</v>
      </c>
      <c r="Q223" s="5">
        <v>46474</v>
      </c>
      <c r="R223" s="5">
        <v>47342</v>
      </c>
      <c r="S223" s="5">
        <v>48244</v>
      </c>
      <c r="T223" s="5">
        <v>49119</v>
      </c>
      <c r="U223" s="5">
        <v>49786</v>
      </c>
      <c r="V223" s="5">
        <v>49893</v>
      </c>
      <c r="W223" s="5">
        <v>50628</v>
      </c>
      <c r="X223" s="5">
        <v>50723</v>
      </c>
      <c r="Y223" s="5">
        <v>52030</v>
      </c>
      <c r="Z223" s="5">
        <v>53438</v>
      </c>
      <c r="AA223" s="5">
        <v>53924</v>
      </c>
      <c r="AB223" s="5">
        <v>54853</v>
      </c>
      <c r="AC223" s="5">
        <v>55087</v>
      </c>
      <c r="AD223" s="5">
        <v>56017</v>
      </c>
      <c r="AE223" s="5">
        <v>56296</v>
      </c>
      <c r="AF223" s="5">
        <v>57226</v>
      </c>
      <c r="AG223" s="5">
        <v>57564</v>
      </c>
      <c r="AH223" s="5">
        <v>58493</v>
      </c>
      <c r="AI223" s="5">
        <v>59440</v>
      </c>
      <c r="AJ223" s="5">
        <v>60390</v>
      </c>
      <c r="AK223" s="5">
        <v>61231</v>
      </c>
    </row>
    <row r="224" spans="1:37" s="4" customFormat="1">
      <c r="A224" s="4">
        <v>3</v>
      </c>
      <c r="B224" s="5">
        <v>31883</v>
      </c>
      <c r="C224" s="5">
        <v>32591</v>
      </c>
      <c r="D224" s="5">
        <v>33300</v>
      </c>
      <c r="E224" s="5">
        <v>34199</v>
      </c>
      <c r="F224" s="5">
        <v>35072</v>
      </c>
      <c r="G224" s="5">
        <v>35974</v>
      </c>
      <c r="H224" s="5">
        <v>36845</v>
      </c>
      <c r="I224" s="5">
        <v>37748</v>
      </c>
      <c r="J224" s="5">
        <v>38620</v>
      </c>
      <c r="K224" s="5">
        <v>39521</v>
      </c>
      <c r="L224" s="5">
        <v>40393</v>
      </c>
      <c r="M224" s="5">
        <v>41299</v>
      </c>
      <c r="N224" s="5">
        <v>42170</v>
      </c>
      <c r="O224" s="5">
        <v>43075</v>
      </c>
      <c r="P224" s="5">
        <v>43941</v>
      </c>
      <c r="Q224" s="5">
        <v>44842</v>
      </c>
      <c r="R224" s="5">
        <v>45714</v>
      </c>
      <c r="S224" s="5">
        <v>46616</v>
      </c>
      <c r="T224" s="5">
        <v>47489</v>
      </c>
      <c r="U224" s="5">
        <v>48165</v>
      </c>
      <c r="V224" s="5">
        <v>48266</v>
      </c>
      <c r="W224" s="5">
        <v>49000</v>
      </c>
      <c r="X224" s="5">
        <v>49089</v>
      </c>
      <c r="Y224" s="5">
        <v>50396</v>
      </c>
      <c r="Z224" s="5">
        <v>51756</v>
      </c>
      <c r="AA224" s="5">
        <v>52273</v>
      </c>
      <c r="AB224" s="5">
        <v>53171</v>
      </c>
      <c r="AC224" s="5">
        <v>53401</v>
      </c>
      <c r="AD224" s="5">
        <v>54299</v>
      </c>
      <c r="AE224" s="5">
        <v>54574</v>
      </c>
      <c r="AF224" s="5">
        <v>55472</v>
      </c>
      <c r="AG224" s="5">
        <v>55803</v>
      </c>
      <c r="AH224" s="5">
        <v>56701</v>
      </c>
      <c r="AI224" s="5">
        <v>57617</v>
      </c>
      <c r="AJ224" s="5">
        <v>58535</v>
      </c>
      <c r="AK224" s="5">
        <v>59348</v>
      </c>
    </row>
    <row r="225" spans="1:32" s="9" customFormat="1">
      <c r="A225" s="1"/>
      <c r="B225" s="2">
        <v>2301</v>
      </c>
      <c r="C225" s="2" t="s">
        <v>71</v>
      </c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</row>
    <row r="226" spans="1:32" s="4" customFormat="1">
      <c r="A226" s="4">
        <v>8</v>
      </c>
      <c r="B226" s="57">
        <v>45528</v>
      </c>
      <c r="C226" s="57">
        <v>46967</v>
      </c>
      <c r="D226" s="57">
        <v>48389</v>
      </c>
      <c r="E226" s="57">
        <v>49810</v>
      </c>
      <c r="F226" s="57">
        <v>51247</v>
      </c>
      <c r="G226" s="57">
        <v>52698</v>
      </c>
      <c r="H226" s="57">
        <v>54134</v>
      </c>
      <c r="I226" s="57">
        <v>55331</v>
      </c>
      <c r="J226" s="57">
        <v>56738</v>
      </c>
      <c r="K226" s="57">
        <v>58130</v>
      </c>
      <c r="L226" s="57">
        <v>59521</v>
      </c>
      <c r="M226" s="57">
        <v>60928</v>
      </c>
      <c r="N226" s="57">
        <v>62319</v>
      </c>
      <c r="O226" s="57">
        <v>63710</v>
      </c>
      <c r="P226" s="57">
        <v>65117</v>
      </c>
      <c r="Q226" s="57">
        <v>66509</v>
      </c>
      <c r="R226" s="57">
        <v>67900</v>
      </c>
      <c r="S226" s="57">
        <v>69307</v>
      </c>
      <c r="T226" s="57">
        <v>70698</v>
      </c>
      <c r="U226" s="57">
        <v>72120</v>
      </c>
      <c r="V226" s="57">
        <v>73571</v>
      </c>
      <c r="W226" s="57">
        <v>74797</v>
      </c>
      <c r="X226" s="57">
        <v>75785</v>
      </c>
      <c r="Y226" s="57">
        <v>77042</v>
      </c>
      <c r="Z226" s="57">
        <v>77760</v>
      </c>
      <c r="AA226" s="57">
        <v>78524</v>
      </c>
      <c r="AB226" s="57">
        <v>79316</v>
      </c>
      <c r="AC226" s="57">
        <v>80080</v>
      </c>
      <c r="AD226" s="57">
        <v>80887</v>
      </c>
      <c r="AE226" s="6"/>
      <c r="AF226" s="6"/>
    </row>
    <row r="227" spans="1:32" s="4" customFormat="1">
      <c r="A227" s="4">
        <v>7</v>
      </c>
      <c r="B227" s="57">
        <v>42137</v>
      </c>
      <c r="C227" s="57">
        <v>43466</v>
      </c>
      <c r="D227" s="57">
        <v>44783</v>
      </c>
      <c r="E227" s="57">
        <v>45860</v>
      </c>
      <c r="F227" s="57">
        <v>46938</v>
      </c>
      <c r="G227" s="57">
        <v>48015</v>
      </c>
      <c r="H227" s="57">
        <v>49092</v>
      </c>
      <c r="I227" s="57">
        <v>49751</v>
      </c>
      <c r="J227" s="57">
        <v>50797</v>
      </c>
      <c r="K227" s="57">
        <v>51845</v>
      </c>
      <c r="L227" s="57">
        <v>52892</v>
      </c>
      <c r="M227" s="57">
        <v>53955</v>
      </c>
      <c r="N227" s="57">
        <v>55047</v>
      </c>
      <c r="O227" s="57">
        <v>56140</v>
      </c>
      <c r="P227" s="57">
        <v>57217</v>
      </c>
      <c r="Q227" s="57">
        <v>58309</v>
      </c>
      <c r="R227" s="57">
        <v>59401</v>
      </c>
      <c r="S227" s="57">
        <v>60493</v>
      </c>
      <c r="T227" s="57">
        <v>61586</v>
      </c>
      <c r="U227" s="57">
        <v>62678</v>
      </c>
      <c r="V227" s="57">
        <v>63755</v>
      </c>
      <c r="W227" s="57">
        <v>64802</v>
      </c>
      <c r="X227" s="57">
        <v>65671</v>
      </c>
      <c r="Y227" s="57">
        <v>66748</v>
      </c>
      <c r="Z227" s="57">
        <v>67406</v>
      </c>
      <c r="AA227" s="57">
        <v>68065</v>
      </c>
      <c r="AB227" s="57">
        <v>68752</v>
      </c>
      <c r="AC227" s="57">
        <v>69441</v>
      </c>
      <c r="AD227" s="57">
        <v>70129</v>
      </c>
      <c r="AE227" s="6"/>
      <c r="AF227" s="6"/>
    </row>
    <row r="228" spans="1:32" s="4" customFormat="1">
      <c r="A228" s="4">
        <v>1</v>
      </c>
      <c r="B228" s="57">
        <v>38760</v>
      </c>
      <c r="C228" s="57">
        <v>39980</v>
      </c>
      <c r="D228" s="57">
        <v>41192</v>
      </c>
      <c r="E228" s="57">
        <v>42269</v>
      </c>
      <c r="F228" s="57">
        <v>43347</v>
      </c>
      <c r="G228" s="57">
        <v>44424</v>
      </c>
      <c r="H228" s="57">
        <v>45486</v>
      </c>
      <c r="I228" s="57">
        <v>46265</v>
      </c>
      <c r="J228" s="57">
        <v>47311</v>
      </c>
      <c r="K228" s="57">
        <v>48359</v>
      </c>
      <c r="L228" s="57">
        <v>49406</v>
      </c>
      <c r="M228" s="57">
        <v>50454</v>
      </c>
      <c r="N228" s="57">
        <v>51501</v>
      </c>
      <c r="O228" s="57">
        <v>52549</v>
      </c>
      <c r="P228" s="57">
        <v>53610</v>
      </c>
      <c r="Q228" s="57">
        <v>54688</v>
      </c>
      <c r="R228" s="57">
        <v>55781</v>
      </c>
      <c r="S228" s="57">
        <v>56873</v>
      </c>
      <c r="T228" s="57">
        <v>57950</v>
      </c>
      <c r="U228" s="57">
        <v>59042</v>
      </c>
      <c r="V228" s="57">
        <v>60134</v>
      </c>
      <c r="W228" s="57">
        <v>61122</v>
      </c>
      <c r="X228" s="57">
        <v>61945</v>
      </c>
      <c r="Y228" s="57">
        <v>62963</v>
      </c>
      <c r="Z228" s="57">
        <v>63576</v>
      </c>
      <c r="AA228" s="57">
        <v>64234</v>
      </c>
      <c r="AB228" s="57">
        <v>64833</v>
      </c>
      <c r="AC228" s="57">
        <v>65476</v>
      </c>
      <c r="AD228" s="57">
        <v>66135</v>
      </c>
      <c r="AE228" s="6"/>
      <c r="AF228" s="6"/>
    </row>
    <row r="229" spans="1:32" s="4" customFormat="1">
      <c r="A229" s="4">
        <v>2</v>
      </c>
      <c r="B229" s="57">
        <v>35368</v>
      </c>
      <c r="C229" s="57">
        <v>36479</v>
      </c>
      <c r="D229" s="57">
        <v>37586</v>
      </c>
      <c r="E229" s="57">
        <v>38559</v>
      </c>
      <c r="F229" s="57">
        <v>39576</v>
      </c>
      <c r="G229" s="57">
        <v>40534</v>
      </c>
      <c r="H229" s="57">
        <v>41536</v>
      </c>
      <c r="I229" s="57">
        <v>42239</v>
      </c>
      <c r="J229" s="57">
        <v>43196</v>
      </c>
      <c r="K229" s="57">
        <v>44170</v>
      </c>
      <c r="L229" s="57">
        <v>45112</v>
      </c>
      <c r="M229" s="57">
        <v>46085</v>
      </c>
      <c r="N229" s="57">
        <v>47027</v>
      </c>
      <c r="O229" s="57">
        <v>48000</v>
      </c>
      <c r="P229" s="57">
        <v>48972</v>
      </c>
      <c r="Q229" s="57">
        <v>49959</v>
      </c>
      <c r="R229" s="57">
        <v>50948</v>
      </c>
      <c r="S229" s="57">
        <v>51965</v>
      </c>
      <c r="T229" s="57">
        <v>52937</v>
      </c>
      <c r="U229" s="57">
        <v>53955</v>
      </c>
      <c r="V229" s="57">
        <v>54927</v>
      </c>
      <c r="W229" s="57">
        <v>55841</v>
      </c>
      <c r="X229" s="57">
        <v>56588</v>
      </c>
      <c r="Y229" s="57">
        <v>57516</v>
      </c>
      <c r="Z229" s="57">
        <v>58070</v>
      </c>
      <c r="AA229" s="57">
        <v>58668</v>
      </c>
      <c r="AB229" s="57">
        <v>59236</v>
      </c>
      <c r="AC229" s="57">
        <v>59820</v>
      </c>
      <c r="AD229" s="57">
        <v>60419</v>
      </c>
      <c r="AE229" s="6"/>
      <c r="AF229" s="6"/>
    </row>
    <row r="230" spans="1:32" s="4" customFormat="1">
      <c r="A230" s="4">
        <v>3</v>
      </c>
      <c r="B230" s="57">
        <v>34271</v>
      </c>
      <c r="C230" s="57">
        <v>35112</v>
      </c>
      <c r="D230" s="57">
        <v>35985</v>
      </c>
      <c r="E230" s="57">
        <v>36763</v>
      </c>
      <c r="F230" s="57">
        <v>37766</v>
      </c>
      <c r="G230" s="57">
        <v>38738</v>
      </c>
      <c r="H230" s="57">
        <v>39756</v>
      </c>
      <c r="I230" s="57">
        <v>40503</v>
      </c>
      <c r="J230" s="57">
        <v>41446</v>
      </c>
      <c r="K230" s="57">
        <v>42418</v>
      </c>
      <c r="L230" s="57">
        <v>43361</v>
      </c>
      <c r="M230" s="57">
        <v>44349</v>
      </c>
      <c r="N230" s="57">
        <v>45276</v>
      </c>
      <c r="O230" s="57">
        <v>46265</v>
      </c>
      <c r="P230" s="57">
        <v>47206</v>
      </c>
      <c r="Q230" s="57">
        <v>48180</v>
      </c>
      <c r="R230" s="57">
        <v>49152</v>
      </c>
      <c r="S230" s="57">
        <v>50139</v>
      </c>
      <c r="T230" s="57">
        <v>51112</v>
      </c>
      <c r="U230" s="57">
        <v>52145</v>
      </c>
      <c r="V230" s="57">
        <v>53132</v>
      </c>
      <c r="W230" s="57">
        <v>53985</v>
      </c>
      <c r="X230" s="57">
        <v>54733</v>
      </c>
      <c r="Y230" s="57">
        <v>55616</v>
      </c>
      <c r="Z230" s="57">
        <v>56154</v>
      </c>
      <c r="AA230" s="57">
        <v>56723</v>
      </c>
      <c r="AB230" s="57">
        <v>57277</v>
      </c>
      <c r="AC230" s="57">
        <v>57845</v>
      </c>
      <c r="AD230" s="57">
        <v>58414</v>
      </c>
      <c r="AE230" s="6"/>
      <c r="AF230" s="6"/>
    </row>
    <row r="231" spans="1:32" s="9" customFormat="1">
      <c r="A231" s="1"/>
      <c r="B231" s="2" t="s">
        <v>72</v>
      </c>
      <c r="C231" s="2" t="s">
        <v>73</v>
      </c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</row>
    <row r="232" spans="1:32" s="4" customFormat="1">
      <c r="A232" s="4">
        <v>8</v>
      </c>
      <c r="B232" s="5">
        <v>44114</v>
      </c>
      <c r="C232" s="5">
        <v>45320</v>
      </c>
      <c r="D232" s="5">
        <v>46524</v>
      </c>
      <c r="E232" s="5">
        <v>47729</v>
      </c>
      <c r="F232" s="5">
        <v>48933</v>
      </c>
      <c r="G232" s="5">
        <v>50138</v>
      </c>
      <c r="H232" s="5">
        <v>51342</v>
      </c>
      <c r="I232" s="5">
        <v>52546</v>
      </c>
      <c r="J232" s="5">
        <v>53751</v>
      </c>
      <c r="K232" s="5">
        <v>54955</v>
      </c>
      <c r="L232" s="5">
        <v>56161</v>
      </c>
      <c r="M232" s="5">
        <v>57364</v>
      </c>
      <c r="N232" s="5">
        <v>58570</v>
      </c>
      <c r="O232" s="5">
        <v>59774</v>
      </c>
      <c r="P232" s="5">
        <v>60978</v>
      </c>
      <c r="Q232" s="5">
        <v>62183</v>
      </c>
      <c r="R232" s="5">
        <v>63387</v>
      </c>
      <c r="S232" s="5">
        <v>64592</v>
      </c>
      <c r="T232" s="5">
        <v>65202</v>
      </c>
      <c r="U232" s="5">
        <v>65818</v>
      </c>
      <c r="V232" s="5">
        <v>66440</v>
      </c>
      <c r="W232" s="5">
        <v>67467</v>
      </c>
      <c r="X232" s="5">
        <v>68731</v>
      </c>
      <c r="Y232" s="5">
        <v>70002</v>
      </c>
      <c r="Z232" s="5">
        <v>70104</v>
      </c>
      <c r="AA232" s="5">
        <v>70206</v>
      </c>
      <c r="AB232" s="5">
        <v>70308</v>
      </c>
      <c r="AC232" s="5">
        <v>70410</v>
      </c>
      <c r="AD232" s="5">
        <v>70512</v>
      </c>
      <c r="AE232" s="5">
        <v>70614</v>
      </c>
      <c r="AF232" s="5">
        <v>70614</v>
      </c>
    </row>
    <row r="233" spans="1:32" s="4" customFormat="1">
      <c r="A233" s="4">
        <v>7</v>
      </c>
      <c r="B233" s="5">
        <v>40552</v>
      </c>
      <c r="C233" s="5">
        <v>41455</v>
      </c>
      <c r="D233" s="5">
        <v>42359</v>
      </c>
      <c r="E233" s="5">
        <v>43262</v>
      </c>
      <c r="F233" s="5">
        <v>44164</v>
      </c>
      <c r="G233" s="5">
        <v>45069</v>
      </c>
      <c r="H233" s="5">
        <v>45972</v>
      </c>
      <c r="I233" s="5">
        <v>46876</v>
      </c>
      <c r="J233" s="5">
        <v>47779</v>
      </c>
      <c r="K233" s="5">
        <v>48682</v>
      </c>
      <c r="L233" s="5">
        <v>49586</v>
      </c>
      <c r="M233" s="5">
        <v>50489</v>
      </c>
      <c r="N233" s="5">
        <v>51392</v>
      </c>
      <c r="O233" s="5">
        <v>52296</v>
      </c>
      <c r="P233" s="5">
        <v>53200</v>
      </c>
      <c r="Q233" s="5">
        <v>54102</v>
      </c>
      <c r="R233" s="5">
        <v>55006</v>
      </c>
      <c r="S233" s="5">
        <v>55910</v>
      </c>
      <c r="T233" s="5">
        <v>56438</v>
      </c>
      <c r="U233" s="5">
        <v>56972</v>
      </c>
      <c r="V233" s="5">
        <v>57960</v>
      </c>
      <c r="W233" s="5">
        <v>59037</v>
      </c>
      <c r="X233" s="5">
        <v>60107</v>
      </c>
      <c r="Y233" s="5">
        <v>61269</v>
      </c>
      <c r="Z233" s="5">
        <v>61371</v>
      </c>
      <c r="AA233" s="5">
        <v>61473</v>
      </c>
      <c r="AB233" s="5">
        <v>61575</v>
      </c>
      <c r="AC233" s="5">
        <v>61677</v>
      </c>
      <c r="AD233" s="5">
        <v>61779</v>
      </c>
      <c r="AE233" s="5">
        <v>61881</v>
      </c>
      <c r="AF233" s="5">
        <v>61881</v>
      </c>
    </row>
    <row r="234" spans="1:32" s="4" customFormat="1">
      <c r="A234" s="4">
        <v>1</v>
      </c>
      <c r="B234" s="5">
        <v>37246</v>
      </c>
      <c r="C234" s="5">
        <v>38148</v>
      </c>
      <c r="D234" s="5">
        <v>39052</v>
      </c>
      <c r="E234" s="5">
        <v>39956</v>
      </c>
      <c r="F234" s="5">
        <v>40859</v>
      </c>
      <c r="G234" s="5">
        <v>41763</v>
      </c>
      <c r="H234" s="5">
        <v>42666</v>
      </c>
      <c r="I234" s="5">
        <v>43569</v>
      </c>
      <c r="J234" s="5">
        <v>44473</v>
      </c>
      <c r="K234" s="5">
        <v>45376</v>
      </c>
      <c r="L234" s="5">
        <v>46279</v>
      </c>
      <c r="M234" s="5">
        <v>47184</v>
      </c>
      <c r="N234" s="5">
        <v>48086</v>
      </c>
      <c r="O234" s="5">
        <v>48989</v>
      </c>
      <c r="P234" s="5">
        <v>49894</v>
      </c>
      <c r="Q234" s="5">
        <v>50796</v>
      </c>
      <c r="R234" s="5">
        <v>51701</v>
      </c>
      <c r="S234" s="5">
        <v>52604</v>
      </c>
      <c r="T234" s="5">
        <v>53103</v>
      </c>
      <c r="U234" s="5">
        <v>53605</v>
      </c>
      <c r="V234" s="5">
        <v>54482</v>
      </c>
      <c r="W234" s="5">
        <v>55503</v>
      </c>
      <c r="X234" s="5">
        <v>56532</v>
      </c>
      <c r="Y234" s="5">
        <v>57586</v>
      </c>
      <c r="Z234" s="5">
        <v>57688</v>
      </c>
      <c r="AA234" s="5">
        <v>57790</v>
      </c>
      <c r="AB234" s="5">
        <v>57892</v>
      </c>
      <c r="AC234" s="5">
        <v>57994</v>
      </c>
      <c r="AD234" s="5">
        <v>58096</v>
      </c>
      <c r="AE234" s="5">
        <v>58198</v>
      </c>
      <c r="AF234" s="5">
        <v>58198</v>
      </c>
    </row>
    <row r="235" spans="1:32" s="4" customFormat="1">
      <c r="A235" s="4">
        <v>2</v>
      </c>
      <c r="B235" s="5">
        <v>34235</v>
      </c>
      <c r="C235" s="5">
        <v>35048</v>
      </c>
      <c r="D235" s="5">
        <v>35890</v>
      </c>
      <c r="E235" s="5">
        <v>36704</v>
      </c>
      <c r="F235" s="5">
        <v>37547</v>
      </c>
      <c r="G235" s="5">
        <v>38360</v>
      </c>
      <c r="H235" s="5">
        <v>39202</v>
      </c>
      <c r="I235" s="5">
        <v>40016</v>
      </c>
      <c r="J235" s="5">
        <v>40859</v>
      </c>
      <c r="K235" s="5">
        <v>41673</v>
      </c>
      <c r="L235" s="5">
        <v>42516</v>
      </c>
      <c r="M235" s="5">
        <v>43328</v>
      </c>
      <c r="N235" s="5">
        <v>44173</v>
      </c>
      <c r="O235" s="5">
        <v>44984</v>
      </c>
      <c r="P235" s="5">
        <v>45828</v>
      </c>
      <c r="Q235" s="5">
        <v>46641</v>
      </c>
      <c r="R235" s="5">
        <v>47485</v>
      </c>
      <c r="S235" s="5">
        <v>48296</v>
      </c>
      <c r="T235" s="5">
        <v>48752</v>
      </c>
      <c r="U235" s="5">
        <v>49212</v>
      </c>
      <c r="V235" s="5">
        <v>49765</v>
      </c>
      <c r="W235" s="5">
        <v>50676</v>
      </c>
      <c r="X235" s="5">
        <v>51616</v>
      </c>
      <c r="Y235" s="5">
        <v>52422</v>
      </c>
      <c r="Z235" s="5">
        <v>52524</v>
      </c>
      <c r="AA235" s="5">
        <v>52626</v>
      </c>
      <c r="AB235" s="5">
        <v>52728</v>
      </c>
      <c r="AC235" s="5">
        <v>52830</v>
      </c>
      <c r="AD235" s="5">
        <v>52932</v>
      </c>
      <c r="AE235" s="5">
        <v>53034</v>
      </c>
      <c r="AF235" s="5">
        <v>53034</v>
      </c>
    </row>
    <row r="236" spans="1:32" s="4" customFormat="1">
      <c r="A236" s="4">
        <v>3</v>
      </c>
      <c r="B236" s="5">
        <v>32879</v>
      </c>
      <c r="C236" s="5">
        <v>33541</v>
      </c>
      <c r="D236" s="5">
        <v>34386</v>
      </c>
      <c r="E236" s="5">
        <v>35197</v>
      </c>
      <c r="F236" s="5">
        <v>36050</v>
      </c>
      <c r="G236" s="5">
        <v>36854</v>
      </c>
      <c r="H236" s="5">
        <v>37698</v>
      </c>
      <c r="I236" s="5">
        <v>38509</v>
      </c>
      <c r="J236" s="5">
        <v>39354</v>
      </c>
      <c r="K236" s="5">
        <v>40166</v>
      </c>
      <c r="L236" s="5">
        <v>41009</v>
      </c>
      <c r="M236" s="5">
        <v>41823</v>
      </c>
      <c r="N236" s="5">
        <v>42666</v>
      </c>
      <c r="O236" s="5">
        <v>43479</v>
      </c>
      <c r="P236" s="5">
        <v>44322</v>
      </c>
      <c r="Q236" s="5">
        <v>45135</v>
      </c>
      <c r="R236" s="5">
        <v>45978</v>
      </c>
      <c r="S236" s="5">
        <v>46792</v>
      </c>
      <c r="T236" s="5">
        <v>47232</v>
      </c>
      <c r="U236" s="5">
        <v>47676</v>
      </c>
      <c r="V236" s="5">
        <v>48125</v>
      </c>
      <c r="W236" s="5">
        <v>48951</v>
      </c>
      <c r="X236" s="5">
        <v>49864</v>
      </c>
      <c r="Y236" s="5">
        <v>50800</v>
      </c>
      <c r="Z236" s="5">
        <v>50902</v>
      </c>
      <c r="AA236" s="5">
        <v>51004</v>
      </c>
      <c r="AB236" s="5">
        <v>51106</v>
      </c>
      <c r="AC236" s="5">
        <v>51208</v>
      </c>
      <c r="AD236" s="5">
        <v>51310</v>
      </c>
      <c r="AE236" s="5">
        <v>51412</v>
      </c>
      <c r="AF236" s="5">
        <v>51412</v>
      </c>
    </row>
    <row r="237" spans="1:32" s="9" customFormat="1">
      <c r="A237" s="1"/>
      <c r="B237" s="2" t="s">
        <v>74</v>
      </c>
      <c r="C237" s="2" t="s">
        <v>75</v>
      </c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</row>
    <row r="238" spans="1:32" s="4" customFormat="1">
      <c r="A238" s="4">
        <v>8</v>
      </c>
      <c r="B238" s="58">
        <v>42003</v>
      </c>
      <c r="C238" s="58">
        <v>43206</v>
      </c>
      <c r="D238" s="58">
        <v>44411</v>
      </c>
      <c r="E238" s="58">
        <v>45615</v>
      </c>
      <c r="F238" s="58">
        <v>46820</v>
      </c>
      <c r="G238" s="58">
        <v>48025</v>
      </c>
      <c r="H238" s="58">
        <v>49229</v>
      </c>
      <c r="I238" s="58">
        <v>50434</v>
      </c>
      <c r="J238" s="58">
        <v>51638</v>
      </c>
      <c r="K238" s="58">
        <v>52843</v>
      </c>
      <c r="L238" s="58">
        <v>54048</v>
      </c>
      <c r="M238" s="58">
        <v>55252</v>
      </c>
      <c r="N238" s="58">
        <v>56457</v>
      </c>
      <c r="O238" s="58">
        <v>57661</v>
      </c>
      <c r="P238" s="58">
        <v>58865</v>
      </c>
      <c r="Q238" s="58">
        <v>60070</v>
      </c>
      <c r="R238" s="58">
        <v>61274</v>
      </c>
      <c r="S238" s="58">
        <v>62479</v>
      </c>
      <c r="T238" s="58">
        <v>63089</v>
      </c>
      <c r="U238" s="58">
        <v>63705</v>
      </c>
      <c r="V238" s="58">
        <v>64327</v>
      </c>
      <c r="W238" s="58">
        <v>64955</v>
      </c>
      <c r="X238" s="58">
        <v>65590</v>
      </c>
      <c r="Y238" s="58">
        <v>66231</v>
      </c>
      <c r="Z238" s="6"/>
      <c r="AA238" s="6"/>
      <c r="AB238" s="6"/>
      <c r="AC238" s="6"/>
      <c r="AD238" s="6"/>
      <c r="AE238" s="6"/>
      <c r="AF238" s="6"/>
    </row>
    <row r="239" spans="1:32" s="4" customFormat="1">
      <c r="A239" s="4">
        <v>7</v>
      </c>
      <c r="B239" s="58">
        <v>38991</v>
      </c>
      <c r="C239" s="58">
        <v>39894</v>
      </c>
      <c r="D239" s="58">
        <v>40798</v>
      </c>
      <c r="E239" s="58">
        <v>41701</v>
      </c>
      <c r="F239" s="58">
        <v>42604</v>
      </c>
      <c r="G239" s="58">
        <v>43508</v>
      </c>
      <c r="H239" s="58">
        <v>44411</v>
      </c>
      <c r="I239" s="58">
        <v>45314</v>
      </c>
      <c r="J239" s="58">
        <v>46218</v>
      </c>
      <c r="K239" s="58">
        <v>47121</v>
      </c>
      <c r="L239" s="58">
        <v>48025</v>
      </c>
      <c r="M239" s="58">
        <v>48928</v>
      </c>
      <c r="N239" s="58">
        <v>49832</v>
      </c>
      <c r="O239" s="58">
        <v>50735</v>
      </c>
      <c r="P239" s="58">
        <v>51638</v>
      </c>
      <c r="Q239" s="58">
        <v>52542</v>
      </c>
      <c r="R239" s="58">
        <v>53445</v>
      </c>
      <c r="S239" s="58">
        <v>54348</v>
      </c>
      <c r="T239" s="58">
        <v>54877</v>
      </c>
      <c r="U239" s="58">
        <v>55411</v>
      </c>
      <c r="V239" s="58">
        <v>55950</v>
      </c>
      <c r="W239" s="58">
        <v>56494</v>
      </c>
      <c r="X239" s="58">
        <v>57044</v>
      </c>
      <c r="Y239" s="58">
        <v>57600</v>
      </c>
      <c r="Z239" s="6"/>
      <c r="AA239" s="6"/>
      <c r="AB239" s="6"/>
      <c r="AC239" s="6"/>
      <c r="AD239" s="6"/>
      <c r="AE239" s="6"/>
      <c r="AF239" s="6"/>
    </row>
    <row r="240" spans="1:32" s="4" customFormat="1">
      <c r="A240" s="4">
        <v>1</v>
      </c>
      <c r="B240" s="58">
        <v>35980</v>
      </c>
      <c r="C240" s="58">
        <v>36883</v>
      </c>
      <c r="D240" s="58">
        <v>37786</v>
      </c>
      <c r="E240" s="58">
        <v>38690</v>
      </c>
      <c r="F240" s="58">
        <v>39593</v>
      </c>
      <c r="G240" s="58">
        <v>40496</v>
      </c>
      <c r="H240" s="58">
        <v>41400</v>
      </c>
      <c r="I240" s="58">
        <v>42303</v>
      </c>
      <c r="J240" s="58">
        <v>43206</v>
      </c>
      <c r="K240" s="58">
        <v>44110</v>
      </c>
      <c r="L240" s="58">
        <v>45014</v>
      </c>
      <c r="M240" s="58">
        <v>45917</v>
      </c>
      <c r="N240" s="58">
        <v>46820</v>
      </c>
      <c r="O240" s="58">
        <v>47724</v>
      </c>
      <c r="P240" s="58">
        <v>48627</v>
      </c>
      <c r="Q240" s="58">
        <v>49530</v>
      </c>
      <c r="R240" s="58">
        <v>50434</v>
      </c>
      <c r="S240" s="58">
        <v>51337</v>
      </c>
      <c r="T240" s="58">
        <v>51836</v>
      </c>
      <c r="U240" s="58">
        <v>52339</v>
      </c>
      <c r="V240" s="58">
        <v>52847</v>
      </c>
      <c r="W240" s="58">
        <v>53361</v>
      </c>
      <c r="X240" s="58">
        <v>53879</v>
      </c>
      <c r="Y240" s="58">
        <v>54402</v>
      </c>
      <c r="Z240" s="6"/>
      <c r="AA240" s="6"/>
      <c r="AB240" s="6"/>
      <c r="AC240" s="6"/>
      <c r="AD240" s="6"/>
      <c r="AE240" s="6"/>
      <c r="AF240" s="6"/>
    </row>
    <row r="241" spans="1:35" s="4" customFormat="1">
      <c r="A241" s="4">
        <v>2</v>
      </c>
      <c r="B241" s="58">
        <v>32969</v>
      </c>
      <c r="C241" s="58">
        <v>33782</v>
      </c>
      <c r="D241" s="58">
        <v>34624</v>
      </c>
      <c r="E241" s="58">
        <v>35437</v>
      </c>
      <c r="F241" s="58">
        <v>36280</v>
      </c>
      <c r="G241" s="58">
        <v>37094</v>
      </c>
      <c r="H241" s="58">
        <v>37937</v>
      </c>
      <c r="I241" s="58">
        <v>38750</v>
      </c>
      <c r="J241" s="58">
        <v>39593</v>
      </c>
      <c r="K241" s="58">
        <v>40406</v>
      </c>
      <c r="L241" s="58">
        <v>41249</v>
      </c>
      <c r="M241" s="58">
        <v>42062</v>
      </c>
      <c r="N241" s="58">
        <v>42905</v>
      </c>
      <c r="O241" s="58">
        <v>43718</v>
      </c>
      <c r="P241" s="58">
        <v>44562</v>
      </c>
      <c r="Q241" s="58">
        <v>45375</v>
      </c>
      <c r="R241" s="58">
        <v>46218</v>
      </c>
      <c r="S241" s="58">
        <v>47031</v>
      </c>
      <c r="T241" s="58">
        <v>47487</v>
      </c>
      <c r="U241" s="58">
        <v>47946</v>
      </c>
      <c r="V241" s="58">
        <v>48411</v>
      </c>
      <c r="W241" s="58">
        <v>48880</v>
      </c>
      <c r="X241" s="58">
        <v>49353</v>
      </c>
      <c r="Y241" s="58">
        <v>49832</v>
      </c>
      <c r="Z241" s="6"/>
      <c r="AA241" s="6"/>
      <c r="AB241" s="6"/>
      <c r="AC241" s="6"/>
      <c r="AD241" s="6"/>
      <c r="AE241" s="6"/>
      <c r="AF241" s="6"/>
    </row>
    <row r="242" spans="1:35" s="4" customFormat="1">
      <c r="A242" s="4">
        <v>3</v>
      </c>
      <c r="B242" s="58">
        <v>31613</v>
      </c>
      <c r="C242" s="58">
        <v>32275</v>
      </c>
      <c r="D242" s="58">
        <v>33119</v>
      </c>
      <c r="E242" s="58">
        <v>33932</v>
      </c>
      <c r="F242" s="58">
        <v>34775</v>
      </c>
      <c r="G242" s="58">
        <v>35588</v>
      </c>
      <c r="H242" s="58">
        <v>36431</v>
      </c>
      <c r="I242" s="58">
        <v>37245</v>
      </c>
      <c r="J242" s="58">
        <v>38088</v>
      </c>
      <c r="K242" s="58">
        <v>38900</v>
      </c>
      <c r="L242" s="58">
        <v>39743</v>
      </c>
      <c r="M242" s="58">
        <v>40556</v>
      </c>
      <c r="N242" s="58">
        <v>41400</v>
      </c>
      <c r="O242" s="58">
        <v>42213</v>
      </c>
      <c r="P242" s="58">
        <v>43056</v>
      </c>
      <c r="Q242" s="58">
        <v>43869</v>
      </c>
      <c r="R242" s="58">
        <v>44713</v>
      </c>
      <c r="S242" s="58">
        <v>45526</v>
      </c>
      <c r="T242" s="58">
        <v>45966</v>
      </c>
      <c r="U242" s="58">
        <v>46410</v>
      </c>
      <c r="V242" s="58">
        <v>46860</v>
      </c>
      <c r="W242" s="58">
        <v>47313</v>
      </c>
      <c r="X242" s="58">
        <v>47771</v>
      </c>
      <c r="Y242" s="58">
        <v>48233</v>
      </c>
      <c r="Z242" s="6"/>
      <c r="AA242" s="6"/>
      <c r="AB242" s="6"/>
      <c r="AC242" s="6"/>
      <c r="AD242" s="6"/>
      <c r="AE242" s="6"/>
      <c r="AF242" s="6"/>
    </row>
    <row r="243" spans="1:35" s="9" customFormat="1">
      <c r="A243" s="1"/>
      <c r="B243" s="2" t="s">
        <v>76</v>
      </c>
      <c r="C243" s="2" t="s">
        <v>77</v>
      </c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</row>
    <row r="244" spans="1:35" s="4" customFormat="1">
      <c r="A244" s="4">
        <v>8</v>
      </c>
      <c r="B244" s="5">
        <v>41317</v>
      </c>
      <c r="C244" s="5">
        <v>42521</v>
      </c>
      <c r="D244" s="5">
        <v>43728</v>
      </c>
      <c r="E244" s="5">
        <v>44934</v>
      </c>
      <c r="F244" s="5">
        <v>46141</v>
      </c>
      <c r="G244" s="5">
        <v>47349</v>
      </c>
      <c r="H244" s="5">
        <v>48555</v>
      </c>
      <c r="I244" s="5">
        <v>49762</v>
      </c>
      <c r="J244" s="5">
        <v>50968</v>
      </c>
      <c r="K244" s="5">
        <v>52175</v>
      </c>
      <c r="L244" s="5">
        <v>53382</v>
      </c>
      <c r="M244" s="5">
        <v>54588</v>
      </c>
      <c r="N244" s="5">
        <v>55795</v>
      </c>
      <c r="O244" s="5">
        <v>57001</v>
      </c>
      <c r="P244" s="5">
        <v>58207</v>
      </c>
      <c r="Q244" s="5">
        <v>59414</v>
      </c>
      <c r="R244" s="5">
        <v>60620</v>
      </c>
      <c r="S244" s="5">
        <v>61827</v>
      </c>
      <c r="T244" s="5">
        <v>62441</v>
      </c>
      <c r="U244" s="5">
        <v>63451</v>
      </c>
      <c r="V244" s="5">
        <v>64575</v>
      </c>
      <c r="W244" s="5">
        <v>65206</v>
      </c>
      <c r="X244" s="5">
        <v>65844</v>
      </c>
      <c r="Y244" s="5">
        <v>66489</v>
      </c>
      <c r="Z244" s="5">
        <v>66789</v>
      </c>
      <c r="AA244" s="5">
        <v>67089</v>
      </c>
      <c r="AB244" s="5">
        <v>67389</v>
      </c>
      <c r="AC244" s="5">
        <v>68689</v>
      </c>
      <c r="AD244" s="5">
        <v>67989</v>
      </c>
      <c r="AE244" s="5">
        <v>68289</v>
      </c>
      <c r="AF244" s="5">
        <v>68589</v>
      </c>
      <c r="AG244" s="5">
        <v>68889</v>
      </c>
      <c r="AH244" s="5">
        <v>69189</v>
      </c>
      <c r="AI244" s="5">
        <v>69489</v>
      </c>
    </row>
    <row r="245" spans="1:35" s="4" customFormat="1">
      <c r="A245" s="4">
        <v>7</v>
      </c>
      <c r="B245" s="5">
        <v>40341</v>
      </c>
      <c r="C245" s="5">
        <v>40999</v>
      </c>
      <c r="D245" s="5">
        <v>41910</v>
      </c>
      <c r="E245" s="5">
        <v>42819</v>
      </c>
      <c r="F245" s="5">
        <v>43729</v>
      </c>
      <c r="G245" s="5">
        <v>44639</v>
      </c>
      <c r="H245" s="5">
        <v>45549</v>
      </c>
      <c r="I245" s="5">
        <v>46458</v>
      </c>
      <c r="J245" s="5">
        <v>47369</v>
      </c>
      <c r="K245" s="5">
        <v>48278</v>
      </c>
      <c r="L245" s="5">
        <v>49189</v>
      </c>
      <c r="M245" s="5">
        <v>50098</v>
      </c>
      <c r="N245" s="5">
        <v>51009</v>
      </c>
      <c r="O245" s="5">
        <v>51918</v>
      </c>
      <c r="P245" s="5">
        <v>52828</v>
      </c>
      <c r="Q245" s="5">
        <v>53738</v>
      </c>
      <c r="R245" s="5">
        <v>54648</v>
      </c>
      <c r="S245" s="5">
        <v>55557</v>
      </c>
      <c r="T245" s="5">
        <v>56097</v>
      </c>
      <c r="U245" s="5">
        <v>56638</v>
      </c>
      <c r="V245" s="5">
        <v>57183</v>
      </c>
      <c r="W245" s="5">
        <v>57734</v>
      </c>
      <c r="X245" s="5">
        <v>58290</v>
      </c>
      <c r="Y245" s="5">
        <v>58853</v>
      </c>
      <c r="Z245" s="5">
        <v>59153</v>
      </c>
      <c r="AA245" s="5">
        <v>59453</v>
      </c>
      <c r="AB245" s="5">
        <v>59753</v>
      </c>
      <c r="AC245" s="5">
        <v>60053</v>
      </c>
      <c r="AD245" s="5">
        <v>60353</v>
      </c>
      <c r="AE245" s="5">
        <v>60653</v>
      </c>
      <c r="AF245" s="5">
        <v>60953</v>
      </c>
      <c r="AG245" s="5">
        <v>61253</v>
      </c>
      <c r="AH245" s="5">
        <v>61553</v>
      </c>
      <c r="AI245" s="5">
        <v>61853</v>
      </c>
    </row>
    <row r="246" spans="1:35" s="4" customFormat="1">
      <c r="A246" s="4">
        <v>1</v>
      </c>
      <c r="B246" s="5">
        <v>37730</v>
      </c>
      <c r="C246" s="5">
        <v>38389</v>
      </c>
      <c r="D246" s="5">
        <v>39300</v>
      </c>
      <c r="E246" s="5">
        <v>40211</v>
      </c>
      <c r="F246" s="5">
        <v>41122</v>
      </c>
      <c r="G246" s="5">
        <v>42032</v>
      </c>
      <c r="H246" s="5">
        <v>42944</v>
      </c>
      <c r="I246" s="5">
        <v>43854</v>
      </c>
      <c r="J246" s="5">
        <v>44765</v>
      </c>
      <c r="K246" s="5">
        <v>45676</v>
      </c>
      <c r="L246" s="5">
        <v>46588</v>
      </c>
      <c r="M246" s="5">
        <v>47498</v>
      </c>
      <c r="N246" s="5">
        <v>48409</v>
      </c>
      <c r="O246" s="5">
        <v>49320</v>
      </c>
      <c r="P246" s="5">
        <v>50231</v>
      </c>
      <c r="Q246" s="5">
        <v>51141</v>
      </c>
      <c r="R246" s="5">
        <v>52053</v>
      </c>
      <c r="S246" s="5">
        <v>52963</v>
      </c>
      <c r="T246" s="5">
        <v>53469</v>
      </c>
      <c r="U246" s="5">
        <v>53980</v>
      </c>
      <c r="V246" s="5">
        <v>54497</v>
      </c>
      <c r="W246" s="5">
        <v>55017</v>
      </c>
      <c r="X246" s="5">
        <v>55544</v>
      </c>
      <c r="Y246" s="5">
        <v>56076</v>
      </c>
      <c r="Z246" s="5">
        <v>56376</v>
      </c>
      <c r="AA246" s="5">
        <v>56676</v>
      </c>
      <c r="AB246" s="5">
        <v>56976</v>
      </c>
      <c r="AC246" s="5">
        <v>57276</v>
      </c>
      <c r="AD246" s="5">
        <v>57576</v>
      </c>
      <c r="AE246" s="5">
        <v>57876</v>
      </c>
      <c r="AF246" s="5">
        <v>58176</v>
      </c>
      <c r="AG246" s="5">
        <v>58476</v>
      </c>
      <c r="AH246" s="5">
        <v>58776</v>
      </c>
      <c r="AI246" s="5">
        <v>59076</v>
      </c>
    </row>
    <row r="247" spans="1:35" s="4" customFormat="1">
      <c r="A247" s="4">
        <v>2</v>
      </c>
      <c r="B247" s="5">
        <v>34544</v>
      </c>
      <c r="C247" s="5">
        <v>35113</v>
      </c>
      <c r="D247" s="5">
        <v>35962</v>
      </c>
      <c r="E247" s="5">
        <v>36782</v>
      </c>
      <c r="F247" s="5">
        <v>37632</v>
      </c>
      <c r="G247" s="5">
        <v>38453</v>
      </c>
      <c r="H247" s="5">
        <v>39303</v>
      </c>
      <c r="I247" s="5">
        <v>40123</v>
      </c>
      <c r="J247" s="5">
        <v>40973</v>
      </c>
      <c r="K247" s="5">
        <v>41793</v>
      </c>
      <c r="L247" s="5">
        <v>42643</v>
      </c>
      <c r="M247" s="5">
        <v>43463</v>
      </c>
      <c r="N247" s="5">
        <v>44313</v>
      </c>
      <c r="O247" s="5">
        <v>45133</v>
      </c>
      <c r="P247" s="5">
        <v>45984</v>
      </c>
      <c r="Q247" s="5">
        <v>46805</v>
      </c>
      <c r="R247" s="5">
        <v>47655</v>
      </c>
      <c r="S247" s="5">
        <v>48475</v>
      </c>
      <c r="T247" s="5">
        <v>48937</v>
      </c>
      <c r="U247" s="5">
        <v>49404</v>
      </c>
      <c r="V247" s="5">
        <v>49877</v>
      </c>
      <c r="W247" s="5">
        <v>50353</v>
      </c>
      <c r="X247" s="5">
        <v>50833</v>
      </c>
      <c r="Y247" s="5">
        <v>51319</v>
      </c>
      <c r="Z247" s="5">
        <v>51619</v>
      </c>
      <c r="AA247" s="5">
        <v>51919</v>
      </c>
      <c r="AB247" s="5">
        <v>52219</v>
      </c>
      <c r="AC247" s="5">
        <v>52519</v>
      </c>
      <c r="AD247" s="5">
        <v>52819</v>
      </c>
      <c r="AE247" s="5">
        <v>53119</v>
      </c>
      <c r="AF247" s="5">
        <v>53419</v>
      </c>
      <c r="AG247" s="5">
        <v>53719</v>
      </c>
      <c r="AH247" s="5">
        <v>54019</v>
      </c>
      <c r="AI247" s="5">
        <v>54319</v>
      </c>
    </row>
    <row r="248" spans="1:35" s="4" customFormat="1">
      <c r="A248" s="4">
        <v>3</v>
      </c>
      <c r="B248" s="5">
        <v>32963</v>
      </c>
      <c r="C248" s="5">
        <v>33380</v>
      </c>
      <c r="D248" s="5">
        <v>34231</v>
      </c>
      <c r="E248" s="5">
        <v>35050</v>
      </c>
      <c r="F248" s="5">
        <v>35900</v>
      </c>
      <c r="G248" s="5">
        <v>36719</v>
      </c>
      <c r="H248" s="5">
        <v>37569</v>
      </c>
      <c r="I248" s="5">
        <v>38389</v>
      </c>
      <c r="J248" s="5">
        <v>39239</v>
      </c>
      <c r="K248" s="5">
        <v>40057</v>
      </c>
      <c r="L248" s="5">
        <v>40907</v>
      </c>
      <c r="M248" s="5">
        <v>41726</v>
      </c>
      <c r="N248" s="5">
        <v>42577</v>
      </c>
      <c r="O248" s="5">
        <v>43396</v>
      </c>
      <c r="P248" s="5">
        <v>44246</v>
      </c>
      <c r="Q248" s="5">
        <v>45065</v>
      </c>
      <c r="R248" s="5">
        <v>45916</v>
      </c>
      <c r="S248" s="5">
        <v>46735</v>
      </c>
      <c r="T248" s="5">
        <v>47181</v>
      </c>
      <c r="U248" s="5">
        <v>47632</v>
      </c>
      <c r="V248" s="5">
        <v>48090</v>
      </c>
      <c r="W248" s="5">
        <v>48548</v>
      </c>
      <c r="X248" s="5">
        <v>49014</v>
      </c>
      <c r="Y248" s="5">
        <v>49483</v>
      </c>
      <c r="Z248" s="5">
        <v>49783</v>
      </c>
      <c r="AA248" s="5">
        <v>50083</v>
      </c>
      <c r="AB248" s="5">
        <v>50383</v>
      </c>
      <c r="AC248" s="5">
        <v>50683</v>
      </c>
      <c r="AD248" s="5">
        <v>50983</v>
      </c>
      <c r="AE248" s="5">
        <v>51283</v>
      </c>
      <c r="AF248" s="5">
        <v>51583</v>
      </c>
      <c r="AG248" s="5">
        <v>51883</v>
      </c>
      <c r="AH248" s="5">
        <v>52183</v>
      </c>
      <c r="AI248" s="5">
        <v>52483</v>
      </c>
    </row>
    <row r="249" spans="1:35" s="9" customFormat="1">
      <c r="A249" s="13"/>
      <c r="B249" s="25" t="s">
        <v>78</v>
      </c>
      <c r="C249" s="25" t="s">
        <v>79</v>
      </c>
      <c r="D249" s="26"/>
      <c r="E249" s="26"/>
      <c r="F249" s="26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F249" s="26"/>
    </row>
    <row r="250" spans="1:35" s="4" customFormat="1">
      <c r="A250" s="14">
        <v>8</v>
      </c>
      <c r="B250" s="59">
        <v>42503</v>
      </c>
      <c r="C250" s="59">
        <v>43706</v>
      </c>
      <c r="D250" s="59">
        <v>44911</v>
      </c>
      <c r="E250" s="59">
        <v>46115</v>
      </c>
      <c r="F250" s="59">
        <v>47320</v>
      </c>
      <c r="G250" s="59">
        <v>48525</v>
      </c>
      <c r="H250" s="59">
        <v>49729</v>
      </c>
      <c r="I250" s="59">
        <v>50934</v>
      </c>
      <c r="J250" s="59">
        <v>52138</v>
      </c>
      <c r="K250" s="59">
        <v>53343</v>
      </c>
      <c r="L250" s="59">
        <v>54548</v>
      </c>
      <c r="M250" s="59">
        <v>55752</v>
      </c>
      <c r="N250" s="59">
        <v>56957</v>
      </c>
      <c r="O250" s="59">
        <v>58161</v>
      </c>
      <c r="P250" s="59">
        <v>59365</v>
      </c>
      <c r="Q250" s="59">
        <v>60570</v>
      </c>
      <c r="R250" s="59">
        <v>61774</v>
      </c>
      <c r="S250" s="59">
        <v>62979</v>
      </c>
      <c r="T250" s="59">
        <v>63589</v>
      </c>
      <c r="U250" s="59">
        <v>64204</v>
      </c>
      <c r="V250" s="59">
        <v>64827</v>
      </c>
      <c r="W250" s="59">
        <v>65455</v>
      </c>
      <c r="X250" s="59">
        <v>66090</v>
      </c>
      <c r="Y250" s="59">
        <v>66731</v>
      </c>
      <c r="Z250" s="59">
        <v>66731</v>
      </c>
      <c r="AA250" s="59">
        <v>66731</v>
      </c>
      <c r="AB250" s="59">
        <v>66731</v>
      </c>
      <c r="AC250" s="59">
        <v>66731</v>
      </c>
      <c r="AD250" s="59">
        <v>66731</v>
      </c>
      <c r="AE250" s="59">
        <v>66731</v>
      </c>
      <c r="AF250" s="59">
        <v>66731</v>
      </c>
    </row>
    <row r="251" spans="1:35" s="4" customFormat="1">
      <c r="A251" s="14">
        <v>7</v>
      </c>
      <c r="B251" s="59">
        <v>39491</v>
      </c>
      <c r="C251" s="59">
        <v>40394</v>
      </c>
      <c r="D251" s="59">
        <v>41298</v>
      </c>
      <c r="E251" s="59">
        <v>42201</v>
      </c>
      <c r="F251" s="59">
        <v>43104</v>
      </c>
      <c r="G251" s="59">
        <v>44008</v>
      </c>
      <c r="H251" s="59">
        <v>44911</v>
      </c>
      <c r="I251" s="59">
        <v>45814</v>
      </c>
      <c r="J251" s="59">
        <v>46718</v>
      </c>
      <c r="K251" s="59">
        <v>47621</v>
      </c>
      <c r="L251" s="59">
        <v>48525</v>
      </c>
      <c r="M251" s="59">
        <v>49428</v>
      </c>
      <c r="N251" s="59">
        <v>50332</v>
      </c>
      <c r="O251" s="59">
        <v>51235</v>
      </c>
      <c r="P251" s="59">
        <v>52138</v>
      </c>
      <c r="Q251" s="59">
        <v>53042</v>
      </c>
      <c r="R251" s="59">
        <v>53945</v>
      </c>
      <c r="S251" s="59">
        <v>54848</v>
      </c>
      <c r="T251" s="59">
        <v>55377</v>
      </c>
      <c r="U251" s="59">
        <v>55911</v>
      </c>
      <c r="V251" s="59">
        <v>56450</v>
      </c>
      <c r="W251" s="59">
        <v>56994</v>
      </c>
      <c r="X251" s="59">
        <v>57544</v>
      </c>
      <c r="Y251" s="59">
        <v>58100</v>
      </c>
      <c r="Z251" s="59">
        <v>58100</v>
      </c>
      <c r="AA251" s="59">
        <v>58100</v>
      </c>
      <c r="AB251" s="59">
        <v>58100</v>
      </c>
      <c r="AC251" s="59">
        <v>58100</v>
      </c>
      <c r="AD251" s="59">
        <v>58100</v>
      </c>
      <c r="AE251" s="59">
        <v>58100</v>
      </c>
      <c r="AF251" s="59">
        <v>58100</v>
      </c>
    </row>
    <row r="252" spans="1:35" s="4" customFormat="1">
      <c r="A252" s="14">
        <v>1</v>
      </c>
      <c r="B252" s="59">
        <v>36480</v>
      </c>
      <c r="C252" s="59">
        <v>37383</v>
      </c>
      <c r="D252" s="59">
        <v>38286</v>
      </c>
      <c r="E252" s="59">
        <v>39190</v>
      </c>
      <c r="F252" s="59">
        <v>40093</v>
      </c>
      <c r="G252" s="59">
        <v>40996</v>
      </c>
      <c r="H252" s="59">
        <v>41900</v>
      </c>
      <c r="I252" s="59">
        <v>42803</v>
      </c>
      <c r="J252" s="59">
        <v>43706</v>
      </c>
      <c r="K252" s="59">
        <v>44610</v>
      </c>
      <c r="L252" s="59">
        <v>45514</v>
      </c>
      <c r="M252" s="59">
        <v>46417</v>
      </c>
      <c r="N252" s="59">
        <v>47320</v>
      </c>
      <c r="O252" s="59">
        <v>48224</v>
      </c>
      <c r="P252" s="59">
        <v>49127</v>
      </c>
      <c r="Q252" s="59">
        <v>50030</v>
      </c>
      <c r="R252" s="59">
        <v>50934</v>
      </c>
      <c r="S252" s="59">
        <v>51837</v>
      </c>
      <c r="T252" s="59">
        <v>52336</v>
      </c>
      <c r="U252" s="59">
        <v>52839</v>
      </c>
      <c r="V252" s="59">
        <v>53347</v>
      </c>
      <c r="W252" s="59">
        <v>53861</v>
      </c>
      <c r="X252" s="59">
        <v>54379</v>
      </c>
      <c r="Y252" s="59">
        <v>54903</v>
      </c>
      <c r="Z252" s="59">
        <v>54903</v>
      </c>
      <c r="AA252" s="59">
        <v>54903</v>
      </c>
      <c r="AB252" s="59">
        <v>54903</v>
      </c>
      <c r="AC252" s="59">
        <v>54903</v>
      </c>
      <c r="AD252" s="59">
        <v>54903</v>
      </c>
      <c r="AE252" s="59">
        <v>54903</v>
      </c>
      <c r="AF252" s="59">
        <v>54903</v>
      </c>
    </row>
    <row r="253" spans="1:35" s="4" customFormat="1">
      <c r="A253" s="14">
        <v>2</v>
      </c>
      <c r="B253" s="59">
        <v>33469</v>
      </c>
      <c r="C253" s="59">
        <v>34282</v>
      </c>
      <c r="D253" s="59">
        <v>35124</v>
      </c>
      <c r="E253" s="59">
        <v>35937</v>
      </c>
      <c r="F253" s="59">
        <v>36780</v>
      </c>
      <c r="G253" s="59">
        <v>37594</v>
      </c>
      <c r="H253" s="59">
        <v>38437</v>
      </c>
      <c r="I253" s="59">
        <v>39250</v>
      </c>
      <c r="J253" s="59">
        <v>40093</v>
      </c>
      <c r="K253" s="59">
        <v>40906</v>
      </c>
      <c r="L253" s="59">
        <v>41749</v>
      </c>
      <c r="M253" s="59">
        <v>42562</v>
      </c>
      <c r="N253" s="59">
        <v>43405</v>
      </c>
      <c r="O253" s="59">
        <v>44218</v>
      </c>
      <c r="P253" s="59">
        <v>45062</v>
      </c>
      <c r="Q253" s="59">
        <v>45875</v>
      </c>
      <c r="R253" s="59">
        <v>46718</v>
      </c>
      <c r="S253" s="59">
        <v>47531</v>
      </c>
      <c r="T253" s="59">
        <v>47987</v>
      </c>
      <c r="U253" s="59">
        <v>48446</v>
      </c>
      <c r="V253" s="59">
        <v>48911</v>
      </c>
      <c r="W253" s="59">
        <v>49380</v>
      </c>
      <c r="X253" s="59">
        <v>49853</v>
      </c>
      <c r="Y253" s="59">
        <v>50332</v>
      </c>
      <c r="Z253" s="59">
        <v>50332</v>
      </c>
      <c r="AA253" s="59">
        <v>50332</v>
      </c>
      <c r="AB253" s="59">
        <v>50332</v>
      </c>
      <c r="AC253" s="59">
        <v>50332</v>
      </c>
      <c r="AD253" s="59">
        <v>50332</v>
      </c>
      <c r="AE253" s="59">
        <v>50332</v>
      </c>
      <c r="AF253" s="59">
        <v>50332</v>
      </c>
    </row>
    <row r="254" spans="1:35" s="4" customFormat="1">
      <c r="A254" s="14">
        <v>3</v>
      </c>
      <c r="B254" s="59">
        <v>32113</v>
      </c>
      <c r="C254" s="59">
        <v>32775</v>
      </c>
      <c r="D254" s="59">
        <v>33619</v>
      </c>
      <c r="E254" s="59">
        <v>34432</v>
      </c>
      <c r="F254" s="59">
        <v>35275</v>
      </c>
      <c r="G254" s="59">
        <v>36088</v>
      </c>
      <c r="H254" s="59">
        <v>36931</v>
      </c>
      <c r="I254" s="59">
        <v>37745</v>
      </c>
      <c r="J254" s="59">
        <v>38588</v>
      </c>
      <c r="K254" s="59">
        <v>39400</v>
      </c>
      <c r="L254" s="59">
        <v>40243</v>
      </c>
      <c r="M254" s="59">
        <v>41056</v>
      </c>
      <c r="N254" s="59">
        <v>41900</v>
      </c>
      <c r="O254" s="59">
        <v>42713</v>
      </c>
      <c r="P254" s="59">
        <v>43556</v>
      </c>
      <c r="Q254" s="59">
        <v>44369</v>
      </c>
      <c r="R254" s="59">
        <v>45213</v>
      </c>
      <c r="S254" s="59">
        <v>46026</v>
      </c>
      <c r="T254" s="59">
        <v>46466</v>
      </c>
      <c r="U254" s="59">
        <v>46910</v>
      </c>
      <c r="V254" s="59">
        <v>47360</v>
      </c>
      <c r="W254" s="59">
        <v>47813</v>
      </c>
      <c r="X254" s="59">
        <v>48271</v>
      </c>
      <c r="Y254" s="59">
        <v>48733</v>
      </c>
      <c r="Z254" s="59">
        <v>48733</v>
      </c>
      <c r="AA254" s="59">
        <v>48733</v>
      </c>
      <c r="AB254" s="59">
        <v>48733</v>
      </c>
      <c r="AC254" s="59">
        <v>48733</v>
      </c>
      <c r="AD254" s="59">
        <v>48733</v>
      </c>
      <c r="AE254" s="59">
        <v>48733</v>
      </c>
      <c r="AF254" s="59">
        <v>48733</v>
      </c>
    </row>
    <row r="255" spans="1:35" s="4" customFormat="1">
      <c r="A255" s="14"/>
      <c r="B255" s="60" t="s">
        <v>162</v>
      </c>
      <c r="C255" s="60"/>
      <c r="D255" s="60"/>
      <c r="E255" s="61"/>
      <c r="F255" s="61"/>
      <c r="G255" s="61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  <c r="S255" s="59"/>
      <c r="T255" s="59"/>
      <c r="U255" s="59"/>
      <c r="V255" s="59"/>
      <c r="W255" s="59"/>
      <c r="X255" s="59"/>
      <c r="Y255" s="59"/>
      <c r="Z255" s="59"/>
      <c r="AA255" s="59"/>
      <c r="AB255" s="59"/>
      <c r="AC255" s="59"/>
      <c r="AD255" s="59"/>
      <c r="AE255" s="59"/>
      <c r="AF255" s="59"/>
    </row>
    <row r="256" spans="1:35" s="9" customFormat="1">
      <c r="A256" s="1"/>
      <c r="B256" s="2" t="s">
        <v>80</v>
      </c>
      <c r="C256" s="2" t="s">
        <v>81</v>
      </c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</row>
    <row r="257" spans="1:32" s="4" customFormat="1">
      <c r="A257" s="4">
        <v>8</v>
      </c>
      <c r="B257" s="5">
        <v>42528</v>
      </c>
      <c r="C257" s="5">
        <v>43791</v>
      </c>
      <c r="D257" s="5">
        <v>45057</v>
      </c>
      <c r="E257" s="5">
        <v>46321</v>
      </c>
      <c r="F257" s="5">
        <v>47586</v>
      </c>
      <c r="G257" s="5">
        <v>48851</v>
      </c>
      <c r="H257" s="5">
        <v>50115</v>
      </c>
      <c r="I257" s="5">
        <v>51381</v>
      </c>
      <c r="J257" s="5">
        <v>52645</v>
      </c>
      <c r="K257" s="5">
        <v>53910</v>
      </c>
      <c r="L257" s="5">
        <v>55175</v>
      </c>
      <c r="M257" s="5">
        <v>56440</v>
      </c>
      <c r="N257" s="5">
        <v>57705</v>
      </c>
      <c r="O257" s="5">
        <v>58969</v>
      </c>
      <c r="P257" s="5">
        <v>60233</v>
      </c>
      <c r="Q257" s="5">
        <v>61499</v>
      </c>
      <c r="R257" s="5">
        <v>62763</v>
      </c>
      <c r="S257" s="5">
        <v>64028</v>
      </c>
      <c r="T257" s="5">
        <v>64668</v>
      </c>
      <c r="U257" s="5">
        <v>65314</v>
      </c>
      <c r="V257" s="5">
        <v>65968</v>
      </c>
      <c r="W257" s="5">
        <v>66628</v>
      </c>
      <c r="X257" s="5">
        <v>67295</v>
      </c>
      <c r="Y257" s="5">
        <v>67968</v>
      </c>
      <c r="Z257" s="6"/>
      <c r="AA257" s="6"/>
      <c r="AB257" s="6"/>
      <c r="AC257" s="6"/>
      <c r="AD257" s="6"/>
      <c r="AE257" s="6"/>
      <c r="AF257" s="6"/>
    </row>
    <row r="258" spans="1:32" s="4" customFormat="1">
      <c r="A258" s="4">
        <v>7</v>
      </c>
      <c r="B258" s="5">
        <v>39366</v>
      </c>
      <c r="C258" s="5">
        <v>40314</v>
      </c>
      <c r="D258" s="5">
        <v>41263</v>
      </c>
      <c r="E258" s="5">
        <v>42211</v>
      </c>
      <c r="F258" s="5">
        <v>43159</v>
      </c>
      <c r="G258" s="5">
        <v>44108</v>
      </c>
      <c r="H258" s="5">
        <v>45057</v>
      </c>
      <c r="I258" s="5">
        <v>46005</v>
      </c>
      <c r="J258" s="5">
        <v>46954</v>
      </c>
      <c r="K258" s="5">
        <v>47902</v>
      </c>
      <c r="L258" s="5">
        <v>48851</v>
      </c>
      <c r="M258" s="5">
        <v>49799</v>
      </c>
      <c r="N258" s="5">
        <v>50749</v>
      </c>
      <c r="O258" s="5">
        <v>51697</v>
      </c>
      <c r="P258" s="5">
        <v>52645</v>
      </c>
      <c r="Q258" s="5">
        <v>53594</v>
      </c>
      <c r="R258" s="5">
        <v>54542</v>
      </c>
      <c r="S258" s="5">
        <v>55490</v>
      </c>
      <c r="T258" s="5">
        <v>56046</v>
      </c>
      <c r="U258" s="5">
        <v>56607</v>
      </c>
      <c r="V258" s="5">
        <v>57173</v>
      </c>
      <c r="W258" s="5">
        <v>57744</v>
      </c>
      <c r="X258" s="5">
        <v>58321</v>
      </c>
      <c r="Y258" s="5">
        <v>58905</v>
      </c>
      <c r="Z258" s="6"/>
      <c r="AA258" s="6"/>
      <c r="AB258" s="6"/>
      <c r="AC258" s="6"/>
      <c r="AD258" s="6"/>
      <c r="AE258" s="6"/>
      <c r="AF258" s="6"/>
    </row>
    <row r="259" spans="1:32" s="4" customFormat="1">
      <c r="A259" s="4">
        <v>1</v>
      </c>
      <c r="B259" s="5">
        <v>36204</v>
      </c>
      <c r="C259" s="5">
        <v>37152</v>
      </c>
      <c r="D259" s="5">
        <v>38100</v>
      </c>
      <c r="E259" s="5">
        <v>39050</v>
      </c>
      <c r="F259" s="5">
        <v>39998</v>
      </c>
      <c r="G259" s="5">
        <v>40946</v>
      </c>
      <c r="H259" s="5">
        <v>41895</v>
      </c>
      <c r="I259" s="5">
        <v>42843</v>
      </c>
      <c r="J259" s="5">
        <v>43791</v>
      </c>
      <c r="K259" s="5">
        <v>44741</v>
      </c>
      <c r="L259" s="5">
        <v>45690</v>
      </c>
      <c r="M259" s="5">
        <v>46638</v>
      </c>
      <c r="N259" s="5">
        <v>47586</v>
      </c>
      <c r="O259" s="5">
        <v>48535</v>
      </c>
      <c r="P259" s="5">
        <v>49483</v>
      </c>
      <c r="Q259" s="5">
        <v>50432</v>
      </c>
      <c r="R259" s="5">
        <v>51381</v>
      </c>
      <c r="S259" s="5">
        <v>52329</v>
      </c>
      <c r="T259" s="5">
        <v>52853</v>
      </c>
      <c r="U259" s="5">
        <v>53381</v>
      </c>
      <c r="V259" s="5">
        <v>53914</v>
      </c>
      <c r="W259" s="5">
        <v>54454</v>
      </c>
      <c r="X259" s="5">
        <v>54998</v>
      </c>
      <c r="Y259" s="5">
        <v>55548</v>
      </c>
      <c r="Z259" s="6"/>
      <c r="AA259" s="6"/>
      <c r="AB259" s="6"/>
      <c r="AC259" s="6"/>
      <c r="AD259" s="6"/>
      <c r="AE259" s="6"/>
      <c r="AF259" s="6"/>
    </row>
    <row r="260" spans="1:32" s="4" customFormat="1">
      <c r="A260" s="4">
        <v>2</v>
      </c>
      <c r="B260" s="5">
        <v>33042</v>
      </c>
      <c r="C260" s="5">
        <v>33896</v>
      </c>
      <c r="D260" s="5">
        <v>34780</v>
      </c>
      <c r="E260" s="5">
        <v>35634</v>
      </c>
      <c r="F260" s="5">
        <v>36519</v>
      </c>
      <c r="G260" s="5">
        <v>37374</v>
      </c>
      <c r="H260" s="5">
        <v>38259</v>
      </c>
      <c r="I260" s="5">
        <v>39113</v>
      </c>
      <c r="J260" s="5">
        <v>39998</v>
      </c>
      <c r="K260" s="5">
        <v>40851</v>
      </c>
      <c r="L260" s="5">
        <v>41736</v>
      </c>
      <c r="M260" s="5">
        <v>42590</v>
      </c>
      <c r="N260" s="5">
        <v>43475</v>
      </c>
      <c r="O260" s="5">
        <v>44329</v>
      </c>
      <c r="P260" s="5">
        <v>45215</v>
      </c>
      <c r="Q260" s="5">
        <v>46069</v>
      </c>
      <c r="R260" s="5">
        <v>46954</v>
      </c>
      <c r="S260" s="5">
        <v>47808</v>
      </c>
      <c r="T260" s="5">
        <v>48286</v>
      </c>
      <c r="U260" s="5">
        <v>48768</v>
      </c>
      <c r="V260" s="5">
        <v>49257</v>
      </c>
      <c r="W260" s="5">
        <v>49749</v>
      </c>
      <c r="X260" s="5">
        <v>50246</v>
      </c>
      <c r="Y260" s="5">
        <v>50749</v>
      </c>
      <c r="Z260" s="6"/>
      <c r="AA260" s="6"/>
      <c r="AB260" s="6"/>
      <c r="AC260" s="6"/>
      <c r="AD260" s="6"/>
      <c r="AE260" s="6"/>
      <c r="AF260" s="6"/>
    </row>
    <row r="261" spans="1:32" s="4" customFormat="1">
      <c r="A261" s="4">
        <v>3</v>
      </c>
      <c r="B261" s="5">
        <v>31619</v>
      </c>
      <c r="C261" s="5">
        <v>32314</v>
      </c>
      <c r="D261" s="5">
        <v>33200</v>
      </c>
      <c r="E261" s="5">
        <v>34054</v>
      </c>
      <c r="F261" s="5">
        <v>34939</v>
      </c>
      <c r="G261" s="5">
        <v>35792</v>
      </c>
      <c r="H261" s="5">
        <v>36678</v>
      </c>
      <c r="I261" s="5">
        <v>37532</v>
      </c>
      <c r="J261" s="5">
        <v>38417</v>
      </c>
      <c r="K261" s="5">
        <v>39270</v>
      </c>
      <c r="L261" s="5">
        <v>40155</v>
      </c>
      <c r="M261" s="5">
        <v>41009</v>
      </c>
      <c r="N261" s="5">
        <v>41895</v>
      </c>
      <c r="O261" s="5">
        <v>42749</v>
      </c>
      <c r="P261" s="5">
        <v>43634</v>
      </c>
      <c r="Q261" s="5">
        <v>44487</v>
      </c>
      <c r="R261" s="5">
        <v>45374</v>
      </c>
      <c r="S261" s="5">
        <v>46227</v>
      </c>
      <c r="T261" s="5">
        <v>46689</v>
      </c>
      <c r="U261" s="5">
        <v>47156</v>
      </c>
      <c r="V261" s="5">
        <v>47628</v>
      </c>
      <c r="W261" s="5">
        <v>48104</v>
      </c>
      <c r="X261" s="5">
        <v>48585</v>
      </c>
      <c r="Y261" s="5">
        <v>49070</v>
      </c>
      <c r="Z261" s="6"/>
      <c r="AA261" s="6"/>
      <c r="AB261" s="6"/>
      <c r="AC261" s="6"/>
      <c r="AD261" s="6"/>
      <c r="AE261" s="6"/>
      <c r="AF261" s="6"/>
    </row>
    <row r="262" spans="1:32" s="9" customFormat="1">
      <c r="A262" s="1"/>
      <c r="B262" s="2" t="s">
        <v>82</v>
      </c>
      <c r="C262" s="2" t="s">
        <v>83</v>
      </c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</row>
    <row r="263" spans="1:32" s="4" customFormat="1">
      <c r="A263" s="4">
        <v>8</v>
      </c>
      <c r="B263" s="5">
        <v>45584.800000000003</v>
      </c>
      <c r="C263" s="5">
        <v>46639.3</v>
      </c>
      <c r="D263" s="5">
        <v>47707.1</v>
      </c>
      <c r="E263" s="5">
        <v>48788.2</v>
      </c>
      <c r="F263" s="5">
        <v>49884.5</v>
      </c>
      <c r="G263" s="5">
        <v>50990.3</v>
      </c>
      <c r="H263" s="5">
        <v>52109.4</v>
      </c>
      <c r="I263" s="5">
        <v>53241.8</v>
      </c>
      <c r="J263" s="5">
        <v>54389.4</v>
      </c>
      <c r="K263" s="5">
        <v>55552.2</v>
      </c>
      <c r="L263" s="5">
        <v>56730.2</v>
      </c>
      <c r="M263" s="5">
        <v>57917.7</v>
      </c>
      <c r="N263" s="5">
        <v>59128</v>
      </c>
      <c r="O263" s="5">
        <v>60345.9</v>
      </c>
      <c r="P263" s="5">
        <v>61582.8</v>
      </c>
      <c r="Q263" s="5">
        <v>62834.9</v>
      </c>
      <c r="R263" s="5">
        <v>64102.2</v>
      </c>
      <c r="S263" s="5">
        <v>65390.400000000001</v>
      </c>
      <c r="T263" s="5">
        <v>66691.899999999994</v>
      </c>
      <c r="U263" s="5">
        <v>68012.399999999994</v>
      </c>
      <c r="V263" s="5">
        <v>69348.100000000006</v>
      </c>
      <c r="W263" s="5">
        <v>70799.7</v>
      </c>
      <c r="X263" s="5">
        <v>72397.600000000006</v>
      </c>
      <c r="Y263" s="5">
        <v>73796</v>
      </c>
      <c r="Z263" s="5">
        <v>75245.7</v>
      </c>
      <c r="AA263" s="5">
        <v>76891.100000000006</v>
      </c>
      <c r="AB263" s="5">
        <v>77901.899999999994</v>
      </c>
      <c r="AC263" s="5">
        <v>79000.100000000006</v>
      </c>
      <c r="AD263" s="6"/>
      <c r="AE263" s="6"/>
      <c r="AF263" s="6"/>
    </row>
    <row r="264" spans="1:32" s="4" customFormat="1">
      <c r="A264" s="4">
        <v>7</v>
      </c>
      <c r="B264" s="5">
        <v>42364.3</v>
      </c>
      <c r="C264" s="5">
        <v>43213.599999999999</v>
      </c>
      <c r="D264" s="5">
        <v>44078.1</v>
      </c>
      <c r="E264" s="5">
        <v>44959.7</v>
      </c>
      <c r="F264" s="5">
        <v>45858.400000000001</v>
      </c>
      <c r="G264" s="5">
        <v>46774.2</v>
      </c>
      <c r="H264" s="5">
        <v>47709</v>
      </c>
      <c r="I264" s="5">
        <v>48664.7</v>
      </c>
      <c r="J264" s="5">
        <v>49637.5</v>
      </c>
      <c r="K264" s="5">
        <v>50631.199999999997</v>
      </c>
      <c r="L264" s="5">
        <v>51643.9</v>
      </c>
      <c r="M264" s="5">
        <v>52677.5</v>
      </c>
      <c r="N264" s="5">
        <v>53730.1</v>
      </c>
      <c r="O264" s="5">
        <v>54803.6</v>
      </c>
      <c r="P264" s="5">
        <v>55899.9</v>
      </c>
      <c r="Q264" s="5">
        <v>57019</v>
      </c>
      <c r="R264" s="5">
        <v>58159</v>
      </c>
      <c r="S264" s="5">
        <v>59319.9</v>
      </c>
      <c r="T264" s="5">
        <v>60507.4</v>
      </c>
      <c r="U264" s="5">
        <v>61719.6</v>
      </c>
      <c r="V264" s="5">
        <v>62952.7</v>
      </c>
      <c r="W264" s="5">
        <v>64212.4</v>
      </c>
      <c r="X264" s="5">
        <v>65496.800000000003</v>
      </c>
      <c r="Y264" s="5">
        <v>66804</v>
      </c>
      <c r="Z264" s="5">
        <v>68141.600000000006</v>
      </c>
      <c r="AA264" s="5">
        <v>69503.899999999994</v>
      </c>
      <c r="AB264" s="5">
        <v>70894.7</v>
      </c>
      <c r="AC264" s="5">
        <v>72310.2</v>
      </c>
      <c r="AD264" s="6"/>
      <c r="AE264" s="6"/>
      <c r="AF264" s="6"/>
    </row>
    <row r="265" spans="1:32" s="4" customFormat="1">
      <c r="A265" s="4">
        <v>1</v>
      </c>
      <c r="B265" s="5">
        <v>41463.699999999997</v>
      </c>
      <c r="C265" s="5">
        <v>42294</v>
      </c>
      <c r="D265" s="5">
        <v>43139.5</v>
      </c>
      <c r="E265" s="5">
        <v>44002.1</v>
      </c>
      <c r="F265" s="5">
        <v>44879.9</v>
      </c>
      <c r="G265" s="5">
        <v>45776.7</v>
      </c>
      <c r="H265" s="5">
        <v>46694.400000000001</v>
      </c>
      <c r="I265" s="5">
        <v>47627.3</v>
      </c>
      <c r="J265" s="5">
        <v>48581.1</v>
      </c>
      <c r="K265" s="5">
        <v>49552</v>
      </c>
      <c r="L265" s="5">
        <v>50543.8</v>
      </c>
      <c r="M265" s="5">
        <v>51554.6</v>
      </c>
      <c r="N265" s="5">
        <v>52586.3</v>
      </c>
      <c r="O265" s="5">
        <v>53637</v>
      </c>
      <c r="P265" s="5">
        <v>54708.6</v>
      </c>
      <c r="Q265" s="5">
        <v>55804.9</v>
      </c>
      <c r="R265" s="5">
        <v>56918.3</v>
      </c>
      <c r="S265" s="5">
        <v>58056.4</v>
      </c>
      <c r="T265" s="5">
        <v>59217.3</v>
      </c>
      <c r="U265" s="5">
        <v>60402.9</v>
      </c>
      <c r="V265" s="5">
        <v>61611.3</v>
      </c>
      <c r="W265" s="5">
        <v>62842.5</v>
      </c>
      <c r="X265" s="5">
        <v>64100.3</v>
      </c>
      <c r="Y265" s="5">
        <v>65382.8</v>
      </c>
      <c r="Z265" s="5">
        <v>66690</v>
      </c>
      <c r="AA265" s="5">
        <v>68023.8</v>
      </c>
      <c r="AB265" s="5">
        <v>69386.100000000006</v>
      </c>
      <c r="AC265" s="5">
        <v>70773.100000000006</v>
      </c>
      <c r="AD265" s="6"/>
      <c r="AE265" s="6"/>
      <c r="AF265" s="6"/>
    </row>
    <row r="266" spans="1:32" s="4" customFormat="1">
      <c r="A266" s="4">
        <v>2</v>
      </c>
      <c r="B266" s="5">
        <v>37677</v>
      </c>
      <c r="C266" s="5">
        <v>38433.199999999997</v>
      </c>
      <c r="D266" s="5">
        <v>39200.800000000003</v>
      </c>
      <c r="E266" s="5">
        <v>39985.5</v>
      </c>
      <c r="F266" s="5">
        <v>40785.4</v>
      </c>
      <c r="G266" s="5">
        <v>41600.5</v>
      </c>
      <c r="H266" s="5">
        <v>42432.7</v>
      </c>
      <c r="I266" s="5">
        <v>43280.1</v>
      </c>
      <c r="J266" s="5">
        <v>44146.5</v>
      </c>
      <c r="K266" s="5">
        <v>45030</v>
      </c>
      <c r="L266" s="5">
        <v>45930.6</v>
      </c>
      <c r="M266" s="5">
        <v>46848.3</v>
      </c>
      <c r="N266" s="5">
        <v>47786.9</v>
      </c>
      <c r="O266" s="5">
        <v>48740.7</v>
      </c>
      <c r="P266" s="5">
        <v>49715.4</v>
      </c>
      <c r="Q266" s="5">
        <v>50709.1</v>
      </c>
      <c r="R266" s="5">
        <v>51725.599999999999</v>
      </c>
      <c r="S266" s="5">
        <v>52759.199999999997</v>
      </c>
      <c r="T266" s="5">
        <v>53815.6</v>
      </c>
      <c r="U266" s="5">
        <v>54891</v>
      </c>
      <c r="V266" s="5">
        <v>55987.3</v>
      </c>
      <c r="W266" s="5">
        <v>57106.400000000001</v>
      </c>
      <c r="X266" s="5">
        <v>58250.2</v>
      </c>
      <c r="Y266" s="5">
        <v>59414.9</v>
      </c>
      <c r="Z266" s="5">
        <v>60604.3</v>
      </c>
      <c r="AA266" s="5">
        <v>61816.5</v>
      </c>
      <c r="AB266" s="5">
        <v>63051.5</v>
      </c>
      <c r="AC266" s="5">
        <v>64311.199999999997</v>
      </c>
      <c r="AD266" s="6"/>
      <c r="AE266" s="6"/>
      <c r="AF266" s="6"/>
    </row>
    <row r="267" spans="1:32" s="4" customFormat="1">
      <c r="A267" s="4">
        <v>3</v>
      </c>
      <c r="B267" s="5">
        <v>36010.699999999997</v>
      </c>
      <c r="C267" s="5">
        <v>36734.6</v>
      </c>
      <c r="D267" s="5">
        <v>37466.1</v>
      </c>
      <c r="E267" s="5">
        <v>38214.699999999997</v>
      </c>
      <c r="F267" s="5">
        <v>38980.400000000001</v>
      </c>
      <c r="G267" s="5">
        <v>39761.300000000003</v>
      </c>
      <c r="H267" s="5">
        <v>40555.5</v>
      </c>
      <c r="I267" s="5">
        <v>41366.800000000003</v>
      </c>
      <c r="J267" s="5">
        <v>42193.3</v>
      </c>
      <c r="K267" s="5">
        <v>43036.9</v>
      </c>
      <c r="L267" s="5">
        <v>43897.599999999999</v>
      </c>
      <c r="M267" s="5">
        <v>44777.3</v>
      </c>
      <c r="N267" s="5">
        <v>45672.2</v>
      </c>
      <c r="O267" s="5">
        <v>46584.2</v>
      </c>
      <c r="P267" s="5">
        <v>47517.1</v>
      </c>
      <c r="Q267" s="5">
        <v>48467.1</v>
      </c>
      <c r="R267" s="5">
        <v>49438</v>
      </c>
      <c r="S267" s="5">
        <v>50426</v>
      </c>
      <c r="T267" s="5">
        <v>51434.9</v>
      </c>
      <c r="U267" s="5">
        <v>52462.8</v>
      </c>
      <c r="V267" s="5">
        <v>53511.6</v>
      </c>
      <c r="W267" s="5">
        <v>54581.3</v>
      </c>
      <c r="X267" s="5">
        <v>55671.9</v>
      </c>
      <c r="Y267" s="5">
        <v>56789.1</v>
      </c>
      <c r="Z267" s="5">
        <v>57921.5</v>
      </c>
      <c r="AA267" s="5">
        <v>59080.5</v>
      </c>
      <c r="AB267" s="5">
        <v>60262.3</v>
      </c>
      <c r="AC267" s="5">
        <v>61468.800000000003</v>
      </c>
      <c r="AD267" s="6"/>
      <c r="AE267" s="6"/>
      <c r="AF267" s="6"/>
    </row>
    <row r="268" spans="1:32" s="9" customFormat="1">
      <c r="A268" s="1"/>
      <c r="B268" s="2" t="s">
        <v>84</v>
      </c>
      <c r="C268" s="2" t="s">
        <v>85</v>
      </c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</row>
    <row r="269" spans="1:32" s="4" customFormat="1">
      <c r="A269" s="4">
        <v>8</v>
      </c>
      <c r="B269" s="34">
        <v>45989</v>
      </c>
      <c r="C269" s="34">
        <v>46909</v>
      </c>
      <c r="D269" s="34">
        <v>48303</v>
      </c>
      <c r="E269" s="34">
        <v>49700</v>
      </c>
      <c r="F269" s="34">
        <v>51094</v>
      </c>
      <c r="G269" s="34">
        <v>52487</v>
      </c>
      <c r="H269" s="34">
        <v>53884</v>
      </c>
      <c r="I269" s="34">
        <v>55279</v>
      </c>
      <c r="J269" s="34">
        <v>56673</v>
      </c>
      <c r="K269" s="34">
        <v>58070</v>
      </c>
      <c r="L269" s="34">
        <v>59463</v>
      </c>
      <c r="M269" s="34">
        <v>60860</v>
      </c>
      <c r="N269" s="34">
        <v>62254</v>
      </c>
      <c r="O269" s="34">
        <v>63650</v>
      </c>
      <c r="P269" s="34">
        <v>65043</v>
      </c>
      <c r="Q269" s="34">
        <v>66439</v>
      </c>
      <c r="R269" s="34">
        <v>67834</v>
      </c>
      <c r="S269" s="34">
        <v>69199</v>
      </c>
      <c r="T269" s="34">
        <v>70624</v>
      </c>
      <c r="U269" s="34">
        <v>71926</v>
      </c>
      <c r="V269" s="34">
        <v>73250</v>
      </c>
      <c r="W269" s="34">
        <v>74600</v>
      </c>
      <c r="X269" s="34">
        <v>75343</v>
      </c>
      <c r="Y269" s="34">
        <v>76101</v>
      </c>
      <c r="Z269" s="22"/>
      <c r="AA269" s="22"/>
      <c r="AB269" s="22"/>
      <c r="AC269" s="22"/>
      <c r="AD269" s="22"/>
      <c r="AE269" s="22"/>
      <c r="AF269" s="22"/>
    </row>
    <row r="270" spans="1:32" s="4" customFormat="1">
      <c r="A270" s="4">
        <v>7</v>
      </c>
      <c r="B270" s="34">
        <v>42569</v>
      </c>
      <c r="C270" s="34">
        <v>43420</v>
      </c>
      <c r="D270" s="34">
        <v>44468</v>
      </c>
      <c r="E270" s="34">
        <v>45514</v>
      </c>
      <c r="F270" s="34">
        <v>46559</v>
      </c>
      <c r="G270" s="34">
        <v>47606</v>
      </c>
      <c r="H270" s="34">
        <v>48652</v>
      </c>
      <c r="I270" s="34">
        <v>49700</v>
      </c>
      <c r="J270" s="34">
        <v>50745</v>
      </c>
      <c r="K270" s="34">
        <v>51793</v>
      </c>
      <c r="L270" s="34">
        <v>52837</v>
      </c>
      <c r="M270" s="34">
        <v>53884</v>
      </c>
      <c r="N270" s="34">
        <v>54930</v>
      </c>
      <c r="O270" s="34">
        <v>55976</v>
      </c>
      <c r="P270" s="34">
        <v>57020</v>
      </c>
      <c r="Q270" s="34">
        <v>58070</v>
      </c>
      <c r="R270" s="34">
        <v>59115</v>
      </c>
      <c r="S270" s="34">
        <v>60161</v>
      </c>
      <c r="T270" s="34">
        <v>61208</v>
      </c>
      <c r="U270" s="34">
        <v>62198</v>
      </c>
      <c r="V270" s="34">
        <v>63206</v>
      </c>
      <c r="W270" s="34">
        <v>64232</v>
      </c>
      <c r="X270" s="34">
        <v>64874</v>
      </c>
      <c r="Y270" s="34">
        <v>65521</v>
      </c>
      <c r="Z270" s="22"/>
      <c r="AA270" s="22"/>
      <c r="AB270" s="22"/>
      <c r="AC270" s="22"/>
      <c r="AD270" s="22"/>
      <c r="AE270" s="22"/>
      <c r="AF270" s="22"/>
    </row>
    <row r="271" spans="1:32" s="4" customFormat="1">
      <c r="A271" s="4">
        <v>1</v>
      </c>
      <c r="B271" s="34">
        <v>39151</v>
      </c>
      <c r="C271" s="34">
        <v>39934</v>
      </c>
      <c r="D271" s="34">
        <v>40979</v>
      </c>
      <c r="E271" s="34">
        <v>42026</v>
      </c>
      <c r="F271" s="34">
        <v>43073</v>
      </c>
      <c r="G271" s="34">
        <v>44118</v>
      </c>
      <c r="H271" s="34">
        <v>45165</v>
      </c>
      <c r="I271" s="34">
        <v>46211</v>
      </c>
      <c r="J271" s="34">
        <v>47258</v>
      </c>
      <c r="K271" s="34">
        <v>48303</v>
      </c>
      <c r="L271" s="34">
        <v>49350</v>
      </c>
      <c r="M271" s="34">
        <v>50394</v>
      </c>
      <c r="N271" s="34">
        <v>51443</v>
      </c>
      <c r="O271" s="34">
        <v>52487</v>
      </c>
      <c r="P271" s="34">
        <v>53534</v>
      </c>
      <c r="Q271" s="34">
        <v>54582</v>
      </c>
      <c r="R271" s="34">
        <v>55628</v>
      </c>
      <c r="S271" s="34">
        <v>56673</v>
      </c>
      <c r="T271" s="34">
        <v>57721</v>
      </c>
      <c r="U271" s="34">
        <v>58681</v>
      </c>
      <c r="V271" s="34">
        <v>59659</v>
      </c>
      <c r="W271" s="34">
        <v>60662</v>
      </c>
      <c r="X271" s="34">
        <v>61264</v>
      </c>
      <c r="Y271" s="34">
        <v>61878</v>
      </c>
      <c r="Z271" s="22"/>
      <c r="AA271" s="22"/>
      <c r="AB271" s="22"/>
      <c r="AC271" s="22"/>
      <c r="AD271" s="22"/>
      <c r="AE271" s="22"/>
      <c r="AF271" s="22"/>
    </row>
    <row r="272" spans="1:32" s="4" customFormat="1">
      <c r="A272" s="4">
        <v>2</v>
      </c>
      <c r="B272" s="34">
        <v>35751</v>
      </c>
      <c r="C272" s="34">
        <v>36466</v>
      </c>
      <c r="D272" s="34">
        <v>37388</v>
      </c>
      <c r="E272" s="34">
        <v>38363</v>
      </c>
      <c r="F272" s="34">
        <v>39307</v>
      </c>
      <c r="G272" s="34">
        <v>40283</v>
      </c>
      <c r="H272" s="34">
        <v>41223</v>
      </c>
      <c r="I272" s="34">
        <v>42200</v>
      </c>
      <c r="J272" s="34">
        <v>43142</v>
      </c>
      <c r="K272" s="34">
        <v>44118</v>
      </c>
      <c r="L272" s="34">
        <v>45061</v>
      </c>
      <c r="M272" s="34">
        <v>46038</v>
      </c>
      <c r="N272" s="34">
        <v>46977</v>
      </c>
      <c r="O272" s="34">
        <v>47954</v>
      </c>
      <c r="P272" s="34">
        <v>48898</v>
      </c>
      <c r="Q272" s="34">
        <v>49874</v>
      </c>
      <c r="R272" s="34">
        <v>50815</v>
      </c>
      <c r="S272" s="34">
        <v>51793</v>
      </c>
      <c r="T272" s="34">
        <v>52733</v>
      </c>
      <c r="U272" s="34">
        <v>53623</v>
      </c>
      <c r="V272" s="34">
        <v>54522</v>
      </c>
      <c r="W272" s="34">
        <v>55443</v>
      </c>
      <c r="X272" s="34">
        <v>55997</v>
      </c>
      <c r="Y272" s="34">
        <v>56555</v>
      </c>
      <c r="Z272" s="22"/>
      <c r="AA272" s="22"/>
      <c r="AB272" s="22"/>
      <c r="AC272" s="22"/>
      <c r="AD272" s="22"/>
      <c r="AE272" s="22"/>
      <c r="AF272" s="22"/>
    </row>
    <row r="273" spans="1:32" s="4" customFormat="1">
      <c r="A273" s="4">
        <v>3</v>
      </c>
      <c r="B273" s="34">
        <v>34192</v>
      </c>
      <c r="C273" s="34">
        <v>34876</v>
      </c>
      <c r="D273" s="34">
        <v>35643</v>
      </c>
      <c r="E273" s="34">
        <v>36620</v>
      </c>
      <c r="F273" s="34">
        <v>37562</v>
      </c>
      <c r="G273" s="34">
        <v>38538</v>
      </c>
      <c r="H273" s="34">
        <v>39480</v>
      </c>
      <c r="I273" s="34">
        <v>40457</v>
      </c>
      <c r="J273" s="34">
        <v>41398</v>
      </c>
      <c r="K273" s="34">
        <v>42375</v>
      </c>
      <c r="L273" s="34">
        <v>43316</v>
      </c>
      <c r="M273" s="34">
        <v>44294</v>
      </c>
      <c r="N273" s="34">
        <v>45235</v>
      </c>
      <c r="O273" s="34">
        <v>46211</v>
      </c>
      <c r="P273" s="34">
        <v>47153</v>
      </c>
      <c r="Q273" s="34">
        <v>48129</v>
      </c>
      <c r="R273" s="34">
        <v>49070</v>
      </c>
      <c r="S273" s="34">
        <v>50046</v>
      </c>
      <c r="T273" s="34">
        <v>50990</v>
      </c>
      <c r="U273" s="34">
        <v>51878</v>
      </c>
      <c r="V273" s="34">
        <v>52774</v>
      </c>
      <c r="W273" s="34">
        <v>53695</v>
      </c>
      <c r="X273" s="34">
        <v>54231</v>
      </c>
      <c r="Y273" s="34">
        <v>54775</v>
      </c>
      <c r="Z273" s="22"/>
      <c r="AA273" s="22"/>
      <c r="AB273" s="22"/>
      <c r="AC273" s="22"/>
      <c r="AD273" s="22"/>
      <c r="AE273" s="22"/>
      <c r="AF273" s="22"/>
    </row>
    <row r="274" spans="1:32" s="9" customFormat="1">
      <c r="A274" s="1"/>
      <c r="B274" s="2" t="s">
        <v>86</v>
      </c>
      <c r="C274" s="2" t="s">
        <v>87</v>
      </c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</row>
    <row r="275" spans="1:32" s="4" customFormat="1">
      <c r="A275" s="4">
        <v>8</v>
      </c>
      <c r="B275" s="5">
        <v>43125</v>
      </c>
      <c r="C275" s="5">
        <v>44320</v>
      </c>
      <c r="D275" s="5">
        <v>45601</v>
      </c>
      <c r="E275" s="5">
        <v>46903</v>
      </c>
      <c r="F275" s="5">
        <v>48207</v>
      </c>
      <c r="G275" s="5">
        <v>49515</v>
      </c>
      <c r="H275" s="5">
        <v>50837</v>
      </c>
      <c r="I275" s="5">
        <v>52237</v>
      </c>
      <c r="J275" s="5">
        <v>53561</v>
      </c>
      <c r="K275" s="5">
        <v>54886</v>
      </c>
      <c r="L275" s="5">
        <v>56216</v>
      </c>
      <c r="M275" s="5">
        <v>57548</v>
      </c>
      <c r="N275" s="5">
        <v>58912</v>
      </c>
      <c r="O275" s="5">
        <v>60248</v>
      </c>
      <c r="P275" s="5">
        <v>61592</v>
      </c>
      <c r="Q275" s="5">
        <v>62939</v>
      </c>
      <c r="R275" s="5">
        <v>64287</v>
      </c>
      <c r="S275" s="5">
        <v>65632</v>
      </c>
      <c r="T275" s="5">
        <v>66939</v>
      </c>
      <c r="U275" s="5">
        <v>68251</v>
      </c>
      <c r="V275" s="5">
        <v>69242</v>
      </c>
      <c r="W275" s="5">
        <v>70148</v>
      </c>
      <c r="X275" s="5">
        <v>71195</v>
      </c>
      <c r="Y275" s="5">
        <v>71991</v>
      </c>
      <c r="Z275" s="5">
        <v>72807</v>
      </c>
      <c r="AA275" s="5">
        <v>74807</v>
      </c>
      <c r="AB275" s="5">
        <v>76120</v>
      </c>
      <c r="AC275" s="5">
        <v>77233</v>
      </c>
      <c r="AD275" s="5">
        <v>78352</v>
      </c>
      <c r="AE275" s="6"/>
      <c r="AF275" s="6"/>
    </row>
    <row r="276" spans="1:32" s="4" customFormat="1">
      <c r="A276" s="4">
        <v>7</v>
      </c>
      <c r="B276" s="5">
        <v>40518</v>
      </c>
      <c r="C276" s="5">
        <v>41414</v>
      </c>
      <c r="D276" s="5">
        <v>42381</v>
      </c>
      <c r="E276" s="5">
        <v>43368</v>
      </c>
      <c r="F276" s="5">
        <v>44358</v>
      </c>
      <c r="G276" s="5">
        <v>45349</v>
      </c>
      <c r="H276" s="5">
        <v>46341</v>
      </c>
      <c r="I276" s="5">
        <v>47369</v>
      </c>
      <c r="J276" s="5">
        <v>48374</v>
      </c>
      <c r="K276" s="5">
        <v>49377</v>
      </c>
      <c r="L276" s="5">
        <v>50385</v>
      </c>
      <c r="M276" s="5">
        <v>51394</v>
      </c>
      <c r="N276" s="5">
        <v>52431</v>
      </c>
      <c r="O276" s="5">
        <v>53443</v>
      </c>
      <c r="P276" s="5">
        <v>54460</v>
      </c>
      <c r="Q276" s="5">
        <v>55480</v>
      </c>
      <c r="R276" s="5">
        <v>56498</v>
      </c>
      <c r="S276" s="5">
        <v>57495</v>
      </c>
      <c r="T276" s="5">
        <v>58532</v>
      </c>
      <c r="U276" s="5">
        <v>59557</v>
      </c>
      <c r="V276" s="5">
        <v>60391</v>
      </c>
      <c r="W276" s="5">
        <v>61238</v>
      </c>
      <c r="X276" s="5">
        <v>62058</v>
      </c>
      <c r="Y276" s="5">
        <v>62743</v>
      </c>
      <c r="Z276" s="5">
        <v>63439</v>
      </c>
      <c r="AA276" s="5">
        <v>65180</v>
      </c>
      <c r="AB276" s="5">
        <v>66324</v>
      </c>
      <c r="AC276" s="5">
        <v>67295</v>
      </c>
      <c r="AD276" s="5">
        <v>68270</v>
      </c>
      <c r="AE276" s="6"/>
      <c r="AF276" s="6"/>
    </row>
    <row r="277" spans="1:32" s="4" customFormat="1">
      <c r="A277" s="4">
        <v>1</v>
      </c>
      <c r="B277" s="5">
        <v>37547</v>
      </c>
      <c r="C277" s="5">
        <v>38443</v>
      </c>
      <c r="D277" s="5">
        <v>39340</v>
      </c>
      <c r="E277" s="5">
        <v>40254</v>
      </c>
      <c r="F277" s="5">
        <v>41168</v>
      </c>
      <c r="G277" s="5">
        <v>42150</v>
      </c>
      <c r="H277" s="5">
        <v>43135</v>
      </c>
      <c r="I277" s="5">
        <v>44155</v>
      </c>
      <c r="J277" s="5">
        <v>45138</v>
      </c>
      <c r="K277" s="5">
        <v>46137</v>
      </c>
      <c r="L277" s="5">
        <v>47136</v>
      </c>
      <c r="M277" s="5">
        <v>48141</v>
      </c>
      <c r="N277" s="5">
        <v>49165</v>
      </c>
      <c r="O277" s="5">
        <v>50173</v>
      </c>
      <c r="P277" s="5">
        <v>51188</v>
      </c>
      <c r="Q277" s="5">
        <v>52210</v>
      </c>
      <c r="R277" s="5">
        <v>53222</v>
      </c>
      <c r="S277" s="5">
        <v>54230</v>
      </c>
      <c r="T277" s="5">
        <v>55456</v>
      </c>
      <c r="U277" s="5">
        <v>56264</v>
      </c>
      <c r="V277" s="5">
        <v>57055</v>
      </c>
      <c r="W277" s="5">
        <v>57805</v>
      </c>
      <c r="X277" s="5">
        <v>58647</v>
      </c>
      <c r="Y277" s="5">
        <v>59297</v>
      </c>
      <c r="Z277" s="5">
        <v>59957</v>
      </c>
      <c r="AA277" s="5">
        <v>61602</v>
      </c>
      <c r="AB277" s="5">
        <v>62684</v>
      </c>
      <c r="AC277" s="5">
        <v>63601</v>
      </c>
      <c r="AD277" s="5">
        <v>64523</v>
      </c>
      <c r="AE277" s="6"/>
      <c r="AF277" s="6"/>
    </row>
    <row r="278" spans="1:32" s="4" customFormat="1">
      <c r="A278" s="4">
        <v>2</v>
      </c>
      <c r="B278" s="5">
        <v>34223</v>
      </c>
      <c r="C278" s="5">
        <v>35030</v>
      </c>
      <c r="D278" s="5">
        <v>35835</v>
      </c>
      <c r="E278" s="5">
        <v>36655</v>
      </c>
      <c r="F278" s="5">
        <v>37502</v>
      </c>
      <c r="G278" s="5">
        <v>38385</v>
      </c>
      <c r="H278" s="5">
        <v>39309</v>
      </c>
      <c r="I278" s="5">
        <v>40215</v>
      </c>
      <c r="J278" s="5">
        <v>41139</v>
      </c>
      <c r="K278" s="5">
        <v>42034</v>
      </c>
      <c r="L278" s="5">
        <v>42976</v>
      </c>
      <c r="M278" s="5">
        <v>43870</v>
      </c>
      <c r="N278" s="5">
        <v>44799</v>
      </c>
      <c r="O278" s="5">
        <v>45681</v>
      </c>
      <c r="P278" s="5">
        <v>46587</v>
      </c>
      <c r="Q278" s="5">
        <v>47532</v>
      </c>
      <c r="R278" s="5">
        <v>48460</v>
      </c>
      <c r="S278" s="5">
        <v>49355</v>
      </c>
      <c r="T278" s="5">
        <v>50284</v>
      </c>
      <c r="U278" s="5">
        <v>51203</v>
      </c>
      <c r="V278" s="5">
        <v>51852</v>
      </c>
      <c r="W278" s="5">
        <v>52488</v>
      </c>
      <c r="X278" s="5">
        <v>53195</v>
      </c>
      <c r="Y278" s="5">
        <v>53755</v>
      </c>
      <c r="Z278" s="5">
        <v>54324</v>
      </c>
      <c r="AA278" s="5">
        <v>55817</v>
      </c>
      <c r="AB278" s="5">
        <v>56796</v>
      </c>
      <c r="AC278" s="5">
        <v>57627</v>
      </c>
      <c r="AD278" s="5">
        <v>58459</v>
      </c>
      <c r="AE278" s="6"/>
      <c r="AF278" s="6"/>
    </row>
    <row r="279" spans="1:32" s="4" customFormat="1">
      <c r="A279" s="4">
        <v>3</v>
      </c>
      <c r="B279" s="5">
        <v>33113</v>
      </c>
      <c r="C279" s="5">
        <v>33771</v>
      </c>
      <c r="D279" s="5">
        <v>34438</v>
      </c>
      <c r="E279" s="5">
        <v>35119</v>
      </c>
      <c r="F279" s="5">
        <v>35955</v>
      </c>
      <c r="G279" s="5">
        <v>36827</v>
      </c>
      <c r="H279" s="5">
        <v>37735</v>
      </c>
      <c r="I279" s="5">
        <v>38616</v>
      </c>
      <c r="J279" s="5">
        <v>39525</v>
      </c>
      <c r="K279" s="5">
        <v>40410</v>
      </c>
      <c r="L279" s="5">
        <v>41324</v>
      </c>
      <c r="M279" s="5">
        <v>42212</v>
      </c>
      <c r="N279" s="5">
        <v>43160</v>
      </c>
      <c r="O279" s="5">
        <v>44024</v>
      </c>
      <c r="P279" s="5">
        <v>44950</v>
      </c>
      <c r="Q279" s="5">
        <v>45849</v>
      </c>
      <c r="R279" s="5">
        <v>46778</v>
      </c>
      <c r="S279" s="5">
        <v>47681</v>
      </c>
      <c r="T279" s="5">
        <v>48617</v>
      </c>
      <c r="U279" s="5">
        <v>49535</v>
      </c>
      <c r="V279" s="5">
        <v>50197</v>
      </c>
      <c r="W279" s="5">
        <v>50874</v>
      </c>
      <c r="X279" s="5">
        <v>51553</v>
      </c>
      <c r="Y279" s="5">
        <v>52132</v>
      </c>
      <c r="Z279" s="5">
        <v>52717</v>
      </c>
      <c r="AA279" s="5">
        <v>54163</v>
      </c>
      <c r="AB279" s="5">
        <v>55113</v>
      </c>
      <c r="AC279" s="5">
        <v>55919</v>
      </c>
      <c r="AD279" s="5">
        <v>56729</v>
      </c>
      <c r="AE279" s="6"/>
      <c r="AF279" s="6"/>
    </row>
    <row r="280" spans="1:32" s="9" customFormat="1">
      <c r="A280" s="1"/>
      <c r="B280" s="2" t="s">
        <v>88</v>
      </c>
      <c r="C280" s="2" t="s">
        <v>89</v>
      </c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</row>
    <row r="281" spans="1:32" s="4" customFormat="1">
      <c r="A281" s="4">
        <v>8</v>
      </c>
      <c r="B281" s="5">
        <v>45768</v>
      </c>
      <c r="C281" s="5">
        <v>47128</v>
      </c>
      <c r="D281" s="5">
        <v>48489</v>
      </c>
      <c r="E281" s="5">
        <v>49850</v>
      </c>
      <c r="F281" s="5">
        <v>51212</v>
      </c>
      <c r="G281" s="5">
        <v>52573</v>
      </c>
      <c r="H281" s="5">
        <v>53934</v>
      </c>
      <c r="I281" s="5">
        <v>55295</v>
      </c>
      <c r="J281" s="5">
        <v>56656</v>
      </c>
      <c r="K281" s="5">
        <v>58018</v>
      </c>
      <c r="L281" s="5">
        <v>59379</v>
      </c>
      <c r="M281" s="5">
        <v>60740</v>
      </c>
      <c r="N281" s="5">
        <v>62101</v>
      </c>
      <c r="O281" s="5">
        <v>63462</v>
      </c>
      <c r="P281" s="5">
        <v>64822</v>
      </c>
      <c r="Q281" s="5">
        <v>66184</v>
      </c>
      <c r="R281" s="5">
        <v>67545</v>
      </c>
      <c r="S281" s="5">
        <v>68906</v>
      </c>
      <c r="T281" s="5">
        <v>69596</v>
      </c>
      <c r="U281" s="5">
        <v>70291</v>
      </c>
      <c r="V281" s="5">
        <v>70995</v>
      </c>
      <c r="W281" s="5">
        <v>71704</v>
      </c>
      <c r="X281" s="5">
        <v>72422</v>
      </c>
      <c r="Y281" s="5">
        <v>73146</v>
      </c>
      <c r="Z281" s="5">
        <v>73146</v>
      </c>
      <c r="AA281" s="5">
        <v>73146</v>
      </c>
      <c r="AB281" s="5">
        <v>73146</v>
      </c>
      <c r="AC281" s="5">
        <v>73146</v>
      </c>
      <c r="AD281" s="5">
        <v>73146</v>
      </c>
      <c r="AE281" s="5">
        <v>73146</v>
      </c>
      <c r="AF281" s="5">
        <v>73146</v>
      </c>
    </row>
    <row r="282" spans="1:32" s="4" customFormat="1">
      <c r="A282" s="4">
        <v>7</v>
      </c>
      <c r="B282" s="5">
        <v>42365</v>
      </c>
      <c r="C282" s="5">
        <v>43385</v>
      </c>
      <c r="D282" s="5">
        <v>44407</v>
      </c>
      <c r="E282" s="5">
        <v>45427</v>
      </c>
      <c r="F282" s="5">
        <v>46448</v>
      </c>
      <c r="G282" s="5">
        <v>47469</v>
      </c>
      <c r="H282" s="5">
        <v>48489</v>
      </c>
      <c r="I282" s="5">
        <v>49510</v>
      </c>
      <c r="J282" s="5">
        <v>50531</v>
      </c>
      <c r="K282" s="5">
        <v>51552</v>
      </c>
      <c r="L282" s="5">
        <v>52573</v>
      </c>
      <c r="M282" s="5">
        <v>53594</v>
      </c>
      <c r="N282" s="5">
        <v>54615</v>
      </c>
      <c r="O282" s="5">
        <v>55636</v>
      </c>
      <c r="P282" s="5">
        <v>56656</v>
      </c>
      <c r="Q282" s="5">
        <v>57677</v>
      </c>
      <c r="R282" s="5">
        <v>58698</v>
      </c>
      <c r="S282" s="5">
        <v>59718</v>
      </c>
      <c r="T282" s="5">
        <v>60316</v>
      </c>
      <c r="U282" s="5">
        <v>60919</v>
      </c>
      <c r="V282" s="5">
        <v>61529</v>
      </c>
      <c r="W282" s="5">
        <v>62143</v>
      </c>
      <c r="X282" s="5">
        <v>62765</v>
      </c>
      <c r="Y282" s="5">
        <v>63393</v>
      </c>
      <c r="Z282" s="5">
        <v>63393</v>
      </c>
      <c r="AA282" s="5">
        <v>63393</v>
      </c>
      <c r="AB282" s="5">
        <v>63393</v>
      </c>
      <c r="AC282" s="5">
        <v>63393</v>
      </c>
      <c r="AD282" s="5">
        <v>63393</v>
      </c>
      <c r="AE282" s="5">
        <v>63393</v>
      </c>
      <c r="AF282" s="5">
        <v>63393</v>
      </c>
    </row>
    <row r="283" spans="1:32" s="4" customFormat="1">
      <c r="A283" s="4">
        <v>1</v>
      </c>
      <c r="B283" s="5">
        <v>38962</v>
      </c>
      <c r="C283" s="5">
        <v>39983</v>
      </c>
      <c r="D283" s="5">
        <v>41003</v>
      </c>
      <c r="E283" s="5">
        <v>42025</v>
      </c>
      <c r="F283" s="5">
        <v>43045</v>
      </c>
      <c r="G283" s="5">
        <v>44065</v>
      </c>
      <c r="H283" s="5">
        <v>45087</v>
      </c>
      <c r="I283" s="5">
        <v>46107</v>
      </c>
      <c r="J283" s="5">
        <v>47128</v>
      </c>
      <c r="K283" s="5">
        <v>48149</v>
      </c>
      <c r="L283" s="5">
        <v>49171</v>
      </c>
      <c r="M283" s="5">
        <v>50191</v>
      </c>
      <c r="N283" s="5">
        <v>51212</v>
      </c>
      <c r="O283" s="5">
        <v>52233</v>
      </c>
      <c r="P283" s="5">
        <v>53254</v>
      </c>
      <c r="Q283" s="5">
        <v>54274</v>
      </c>
      <c r="R283" s="5">
        <v>55295</v>
      </c>
      <c r="S283" s="5">
        <v>56316</v>
      </c>
      <c r="T283" s="5">
        <v>56880</v>
      </c>
      <c r="U283" s="5">
        <v>57448</v>
      </c>
      <c r="V283" s="5">
        <v>58022</v>
      </c>
      <c r="W283" s="5">
        <v>58603</v>
      </c>
      <c r="X283" s="5">
        <v>59188</v>
      </c>
      <c r="Y283" s="5">
        <v>59780</v>
      </c>
      <c r="Z283" s="5">
        <v>59780</v>
      </c>
      <c r="AA283" s="5">
        <v>59780</v>
      </c>
      <c r="AB283" s="5">
        <v>59780</v>
      </c>
      <c r="AC283" s="5">
        <v>59780</v>
      </c>
      <c r="AD283" s="5">
        <v>59780</v>
      </c>
      <c r="AE283" s="5">
        <v>59780</v>
      </c>
      <c r="AF283" s="5">
        <v>59780</v>
      </c>
    </row>
    <row r="284" spans="1:32" s="4" customFormat="1">
      <c r="A284" s="4">
        <v>2</v>
      </c>
      <c r="B284" s="5">
        <v>35560</v>
      </c>
      <c r="C284" s="5">
        <v>36479</v>
      </c>
      <c r="D284" s="5">
        <v>37430</v>
      </c>
      <c r="E284" s="5">
        <v>38349</v>
      </c>
      <c r="F284" s="5">
        <v>39301</v>
      </c>
      <c r="G284" s="5">
        <v>40221</v>
      </c>
      <c r="H284" s="5">
        <v>41174</v>
      </c>
      <c r="I284" s="5">
        <v>42093</v>
      </c>
      <c r="J284" s="5">
        <v>43045</v>
      </c>
      <c r="K284" s="5">
        <v>43964</v>
      </c>
      <c r="L284" s="5">
        <v>44916</v>
      </c>
      <c r="M284" s="5">
        <v>45835</v>
      </c>
      <c r="N284" s="5">
        <v>46788</v>
      </c>
      <c r="O284" s="5">
        <v>47706</v>
      </c>
      <c r="P284" s="5">
        <v>48660</v>
      </c>
      <c r="Q284" s="5">
        <v>49579</v>
      </c>
      <c r="R284" s="5">
        <v>50531</v>
      </c>
      <c r="S284" s="5">
        <v>51450</v>
      </c>
      <c r="T284" s="5">
        <v>51965</v>
      </c>
      <c r="U284" s="5">
        <v>52484</v>
      </c>
      <c r="V284" s="5">
        <v>53009</v>
      </c>
      <c r="W284" s="5">
        <v>53539</v>
      </c>
      <c r="X284" s="5">
        <v>54074</v>
      </c>
      <c r="Y284" s="5">
        <v>54615</v>
      </c>
      <c r="Z284" s="5">
        <v>54615</v>
      </c>
      <c r="AA284" s="5">
        <v>54615</v>
      </c>
      <c r="AB284" s="5">
        <v>54615</v>
      </c>
      <c r="AC284" s="5">
        <v>54615</v>
      </c>
      <c r="AD284" s="5">
        <v>54615</v>
      </c>
      <c r="AE284" s="5">
        <v>54615</v>
      </c>
      <c r="AF284" s="5">
        <v>54615</v>
      </c>
    </row>
    <row r="285" spans="1:32" s="4" customFormat="1">
      <c r="A285" s="4">
        <v>3</v>
      </c>
      <c r="B285" s="5">
        <v>34028</v>
      </c>
      <c r="C285" s="5">
        <v>34776</v>
      </c>
      <c r="D285" s="5">
        <v>35729</v>
      </c>
      <c r="E285" s="5">
        <v>36648</v>
      </c>
      <c r="F285" s="5">
        <v>37601</v>
      </c>
      <c r="G285" s="5">
        <v>38519</v>
      </c>
      <c r="H285" s="5">
        <v>39472</v>
      </c>
      <c r="I285" s="5">
        <v>40392</v>
      </c>
      <c r="J285" s="5">
        <v>41344</v>
      </c>
      <c r="K285" s="5">
        <v>42262</v>
      </c>
      <c r="L285" s="5">
        <v>43215</v>
      </c>
      <c r="M285" s="5">
        <v>44133</v>
      </c>
      <c r="N285" s="5">
        <v>45087</v>
      </c>
      <c r="O285" s="5">
        <v>46006</v>
      </c>
      <c r="P285" s="5">
        <v>46958</v>
      </c>
      <c r="Q285" s="5">
        <v>47877</v>
      </c>
      <c r="R285" s="5">
        <v>48831</v>
      </c>
      <c r="S285" s="5">
        <v>49749</v>
      </c>
      <c r="T285" s="5">
        <v>50247</v>
      </c>
      <c r="U285" s="5">
        <v>50748</v>
      </c>
      <c r="V285" s="5">
        <v>51257</v>
      </c>
      <c r="W285" s="5">
        <v>51769</v>
      </c>
      <c r="X285" s="5">
        <v>52286</v>
      </c>
      <c r="Y285" s="5">
        <v>52808</v>
      </c>
      <c r="Z285" s="5">
        <v>52808</v>
      </c>
      <c r="AA285" s="5">
        <v>52808</v>
      </c>
      <c r="AB285" s="5">
        <v>52808</v>
      </c>
      <c r="AC285" s="5">
        <v>52808</v>
      </c>
      <c r="AD285" s="5">
        <v>52808</v>
      </c>
      <c r="AE285" s="5">
        <v>52808</v>
      </c>
      <c r="AF285" s="5">
        <v>52808</v>
      </c>
    </row>
    <row r="286" spans="1:32" s="9" customFormat="1">
      <c r="A286" s="1"/>
      <c r="B286" s="2" t="s">
        <v>90</v>
      </c>
      <c r="C286" s="2" t="s">
        <v>91</v>
      </c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</row>
    <row r="287" spans="1:32" s="4" customFormat="1">
      <c r="A287" s="4">
        <v>8</v>
      </c>
      <c r="B287" s="5">
        <v>44440</v>
      </c>
      <c r="C287" s="5">
        <v>45747</v>
      </c>
      <c r="D287" s="5">
        <v>47053</v>
      </c>
      <c r="E287" s="5">
        <v>48359</v>
      </c>
      <c r="F287" s="5">
        <v>49666</v>
      </c>
      <c r="G287" s="5">
        <v>50973</v>
      </c>
      <c r="H287" s="5">
        <v>52280</v>
      </c>
      <c r="I287" s="5">
        <v>53587</v>
      </c>
      <c r="J287" s="5">
        <v>54893</v>
      </c>
      <c r="K287" s="5">
        <v>56200</v>
      </c>
      <c r="L287" s="5">
        <v>57508</v>
      </c>
      <c r="M287" s="5">
        <v>58814</v>
      </c>
      <c r="N287" s="5">
        <v>60121</v>
      </c>
      <c r="O287" s="5">
        <v>61427</v>
      </c>
      <c r="P287" s="5">
        <v>62735</v>
      </c>
      <c r="Q287" s="5">
        <v>64042</v>
      </c>
      <c r="R287" s="5">
        <v>65347</v>
      </c>
      <c r="S287" s="5">
        <v>66654</v>
      </c>
      <c r="T287" s="5">
        <v>67316</v>
      </c>
      <c r="U287" s="5">
        <v>67984</v>
      </c>
      <c r="V287" s="5">
        <v>68659</v>
      </c>
      <c r="W287" s="5">
        <v>69340</v>
      </c>
      <c r="X287" s="5">
        <v>70029</v>
      </c>
      <c r="Y287" s="5">
        <v>70725</v>
      </c>
      <c r="Z287" s="5"/>
      <c r="AA287" s="5"/>
      <c r="AB287" s="5"/>
      <c r="AC287" s="5"/>
      <c r="AD287" s="5"/>
      <c r="AE287" s="5"/>
      <c r="AF287" s="5"/>
    </row>
    <row r="288" spans="1:32" s="4" customFormat="1">
      <c r="A288" s="4">
        <v>7</v>
      </c>
      <c r="B288" s="5">
        <v>41173</v>
      </c>
      <c r="C288" s="5">
        <v>42153</v>
      </c>
      <c r="D288" s="5">
        <v>43134</v>
      </c>
      <c r="E288" s="5">
        <v>44113</v>
      </c>
      <c r="F288" s="5">
        <v>45092</v>
      </c>
      <c r="G288" s="5">
        <v>46073</v>
      </c>
      <c r="H288" s="5">
        <v>47053</v>
      </c>
      <c r="I288" s="5">
        <v>48032</v>
      </c>
      <c r="J288" s="5">
        <v>49013</v>
      </c>
      <c r="K288" s="5">
        <v>49994</v>
      </c>
      <c r="L288" s="5">
        <v>50973</v>
      </c>
      <c r="M288" s="5">
        <v>51953</v>
      </c>
      <c r="N288" s="5">
        <v>52934</v>
      </c>
      <c r="O288" s="5">
        <v>53913</v>
      </c>
      <c r="P288" s="5">
        <v>54893</v>
      </c>
      <c r="Q288" s="5">
        <v>55874</v>
      </c>
      <c r="R288" s="5">
        <v>56853</v>
      </c>
      <c r="S288" s="5">
        <v>57833</v>
      </c>
      <c r="T288" s="5">
        <v>58407</v>
      </c>
      <c r="U288" s="5">
        <v>58986</v>
      </c>
      <c r="V288" s="5">
        <v>59571</v>
      </c>
      <c r="W288" s="5">
        <v>60160</v>
      </c>
      <c r="X288" s="5">
        <v>60758</v>
      </c>
      <c r="Y288" s="5">
        <v>61362</v>
      </c>
      <c r="Z288" s="5"/>
      <c r="AA288" s="5"/>
      <c r="AB288" s="5"/>
      <c r="AC288" s="5"/>
      <c r="AD288" s="5"/>
      <c r="AE288" s="5"/>
      <c r="AF288" s="5"/>
    </row>
    <row r="289" spans="1:32" s="4" customFormat="1">
      <c r="A289" s="4">
        <v>1</v>
      </c>
      <c r="B289" s="5">
        <v>37906</v>
      </c>
      <c r="C289" s="5">
        <v>38886</v>
      </c>
      <c r="D289" s="5">
        <v>39866</v>
      </c>
      <c r="E289" s="5">
        <v>40846</v>
      </c>
      <c r="F289" s="5">
        <v>41826</v>
      </c>
      <c r="G289" s="5">
        <v>42806</v>
      </c>
      <c r="H289" s="5">
        <v>43786</v>
      </c>
      <c r="I289" s="5">
        <v>44766</v>
      </c>
      <c r="J289" s="5">
        <v>45747</v>
      </c>
      <c r="K289" s="5">
        <v>46726</v>
      </c>
      <c r="L289" s="5">
        <v>47707</v>
      </c>
      <c r="M289" s="5">
        <v>48687</v>
      </c>
      <c r="N289" s="5">
        <v>49666</v>
      </c>
      <c r="O289" s="5">
        <v>50647</v>
      </c>
      <c r="P289" s="5">
        <v>51627</v>
      </c>
      <c r="Q289" s="5">
        <v>52606</v>
      </c>
      <c r="R289" s="5">
        <v>53587</v>
      </c>
      <c r="S289" s="5">
        <v>54567</v>
      </c>
      <c r="T289" s="5">
        <v>55108</v>
      </c>
      <c r="U289" s="5">
        <v>55654</v>
      </c>
      <c r="V289" s="5">
        <v>56205</v>
      </c>
      <c r="W289" s="5">
        <v>56762</v>
      </c>
      <c r="X289" s="5">
        <v>57324</v>
      </c>
      <c r="Y289" s="5">
        <v>57893</v>
      </c>
      <c r="Z289" s="5"/>
      <c r="AA289" s="5"/>
      <c r="AB289" s="5"/>
      <c r="AC289" s="5"/>
      <c r="AD289" s="5"/>
      <c r="AE289" s="5"/>
      <c r="AF289" s="5"/>
    </row>
    <row r="290" spans="1:32" s="4" customFormat="1">
      <c r="A290" s="4">
        <v>2</v>
      </c>
      <c r="B290" s="5">
        <v>34640</v>
      </c>
      <c r="C290" s="5">
        <v>35522</v>
      </c>
      <c r="D290" s="5">
        <v>36435</v>
      </c>
      <c r="E290" s="5">
        <v>37317</v>
      </c>
      <c r="F290" s="5">
        <v>38232</v>
      </c>
      <c r="G290" s="5">
        <v>39115</v>
      </c>
      <c r="H290" s="5">
        <v>40029</v>
      </c>
      <c r="I290" s="5">
        <v>40911</v>
      </c>
      <c r="J290" s="5">
        <v>41826</v>
      </c>
      <c r="K290" s="5">
        <v>42708</v>
      </c>
      <c r="L290" s="5">
        <v>43624</v>
      </c>
      <c r="M290" s="5">
        <v>44504</v>
      </c>
      <c r="N290" s="5">
        <v>45419</v>
      </c>
      <c r="O290" s="5">
        <v>46301</v>
      </c>
      <c r="P290" s="5">
        <v>47217</v>
      </c>
      <c r="Q290" s="5">
        <v>48099</v>
      </c>
      <c r="R290" s="5">
        <v>49013</v>
      </c>
      <c r="S290" s="5">
        <v>49895</v>
      </c>
      <c r="T290" s="5">
        <v>50390</v>
      </c>
      <c r="U290" s="5">
        <v>50888</v>
      </c>
      <c r="V290" s="5">
        <v>51392</v>
      </c>
      <c r="W290" s="5">
        <v>51901</v>
      </c>
      <c r="X290" s="5">
        <v>52414</v>
      </c>
      <c r="Y290" s="5">
        <v>52933</v>
      </c>
      <c r="Z290" s="5"/>
      <c r="AA290" s="5"/>
      <c r="AB290" s="5"/>
      <c r="AC290" s="5"/>
      <c r="AD290" s="5"/>
      <c r="AE290" s="5"/>
      <c r="AF290" s="5"/>
    </row>
    <row r="291" spans="1:32" s="4" customFormat="1">
      <c r="A291" s="4">
        <v>3</v>
      </c>
      <c r="B291" s="5">
        <v>33169</v>
      </c>
      <c r="C291" s="5">
        <v>33888</v>
      </c>
      <c r="D291" s="5">
        <v>34802</v>
      </c>
      <c r="E291" s="5">
        <v>35684</v>
      </c>
      <c r="F291" s="5">
        <v>36599</v>
      </c>
      <c r="G291" s="5">
        <v>37481</v>
      </c>
      <c r="H291" s="5">
        <v>38396</v>
      </c>
      <c r="I291" s="5">
        <v>39279</v>
      </c>
      <c r="J291" s="5">
        <v>40193</v>
      </c>
      <c r="K291" s="5">
        <v>41075</v>
      </c>
      <c r="L291" s="5">
        <v>41989</v>
      </c>
      <c r="M291" s="5">
        <v>42871</v>
      </c>
      <c r="N291" s="5">
        <v>43786</v>
      </c>
      <c r="O291" s="5">
        <v>44668</v>
      </c>
      <c r="P291" s="5">
        <v>45583</v>
      </c>
      <c r="Q291" s="5">
        <v>46465</v>
      </c>
      <c r="R291" s="5">
        <v>47380</v>
      </c>
      <c r="S291" s="5">
        <v>48262</v>
      </c>
      <c r="T291" s="5">
        <v>48740</v>
      </c>
      <c r="U291" s="5">
        <v>49221</v>
      </c>
      <c r="V291" s="5">
        <v>49710</v>
      </c>
      <c r="W291" s="5">
        <v>50201</v>
      </c>
      <c r="X291" s="5">
        <v>50698</v>
      </c>
      <c r="Y291" s="5">
        <v>51200</v>
      </c>
      <c r="Z291" s="5"/>
      <c r="AA291" s="5"/>
      <c r="AB291" s="5"/>
      <c r="AC291" s="5"/>
      <c r="AD291" s="5"/>
      <c r="AE291" s="5"/>
      <c r="AF291" s="5"/>
    </row>
    <row r="292" spans="1:32" s="9" customFormat="1">
      <c r="A292" s="1"/>
      <c r="B292" s="2" t="s">
        <v>92</v>
      </c>
      <c r="C292" s="2" t="s">
        <v>93</v>
      </c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</row>
    <row r="293" spans="1:32" s="4" customFormat="1">
      <c r="A293" s="4">
        <v>8</v>
      </c>
      <c r="B293" s="22">
        <v>43277</v>
      </c>
      <c r="C293" s="22">
        <v>44557</v>
      </c>
      <c r="D293" s="22">
        <v>45833</v>
      </c>
      <c r="E293" s="22">
        <v>47109</v>
      </c>
      <c r="F293" s="22">
        <v>48385</v>
      </c>
      <c r="G293" s="22">
        <v>49662</v>
      </c>
      <c r="H293" s="22">
        <v>50936</v>
      </c>
      <c r="I293" s="22">
        <v>52208</v>
      </c>
      <c r="J293" s="22">
        <v>53484</v>
      </c>
      <c r="K293" s="22">
        <v>54760</v>
      </c>
      <c r="L293" s="22">
        <v>56031</v>
      </c>
      <c r="M293" s="22">
        <v>57302</v>
      </c>
      <c r="N293" s="22">
        <v>58598</v>
      </c>
      <c r="O293" s="22">
        <v>59894</v>
      </c>
      <c r="P293" s="22">
        <v>61195</v>
      </c>
      <c r="Q293" s="22">
        <v>62492</v>
      </c>
      <c r="R293" s="22">
        <v>63788</v>
      </c>
      <c r="S293" s="22">
        <v>65090</v>
      </c>
      <c r="T293" s="22">
        <v>65757</v>
      </c>
      <c r="U293" s="22">
        <v>66427</v>
      </c>
      <c r="V293" s="22">
        <v>67107</v>
      </c>
      <c r="W293" s="22">
        <v>67790</v>
      </c>
      <c r="X293" s="22">
        <v>68486</v>
      </c>
      <c r="Y293" s="22">
        <v>69182</v>
      </c>
      <c r="Z293" s="22">
        <v>69482</v>
      </c>
      <c r="AA293" s="22">
        <v>69782</v>
      </c>
      <c r="AB293" s="22">
        <v>69982</v>
      </c>
      <c r="AC293" s="22">
        <v>70182</v>
      </c>
      <c r="AD293" s="22">
        <v>70282</v>
      </c>
      <c r="AE293" s="22">
        <v>70382</v>
      </c>
      <c r="AF293" s="22">
        <v>70482</v>
      </c>
    </row>
    <row r="294" spans="1:32" s="4" customFormat="1">
      <c r="A294" s="4">
        <v>7</v>
      </c>
      <c r="B294" s="22">
        <v>41242</v>
      </c>
      <c r="C294" s="22">
        <v>41946</v>
      </c>
      <c r="D294" s="22">
        <v>42639</v>
      </c>
      <c r="E294" s="22">
        <v>43618</v>
      </c>
      <c r="F294" s="22">
        <v>44598</v>
      </c>
      <c r="G294" s="22">
        <v>45579</v>
      </c>
      <c r="H294" s="22">
        <v>46558</v>
      </c>
      <c r="I294" s="22">
        <v>47538</v>
      </c>
      <c r="J294" s="22">
        <v>48519</v>
      </c>
      <c r="K294" s="22">
        <v>49499</v>
      </c>
      <c r="L294" s="22">
        <v>50480</v>
      </c>
      <c r="M294" s="22">
        <v>51459</v>
      </c>
      <c r="N294" s="22">
        <v>52440</v>
      </c>
      <c r="O294" s="22">
        <v>53420</v>
      </c>
      <c r="P294" s="22">
        <v>54400</v>
      </c>
      <c r="Q294" s="22">
        <v>55381</v>
      </c>
      <c r="R294" s="22">
        <v>56360</v>
      </c>
      <c r="S294" s="22">
        <v>57340</v>
      </c>
      <c r="T294" s="22">
        <v>57914</v>
      </c>
      <c r="U294" s="22">
        <v>58495</v>
      </c>
      <c r="V294" s="22">
        <v>59078</v>
      </c>
      <c r="W294" s="22">
        <v>59669</v>
      </c>
      <c r="X294" s="22">
        <v>60265</v>
      </c>
      <c r="Y294" s="22">
        <v>60869</v>
      </c>
      <c r="Z294" s="22">
        <v>61169</v>
      </c>
      <c r="AA294" s="22">
        <v>61469</v>
      </c>
      <c r="AB294" s="22">
        <v>61669</v>
      </c>
      <c r="AC294" s="22">
        <v>61869</v>
      </c>
      <c r="AD294" s="22">
        <v>61969</v>
      </c>
      <c r="AE294" s="22">
        <v>62069</v>
      </c>
      <c r="AF294" s="22">
        <v>62169</v>
      </c>
    </row>
    <row r="295" spans="1:32" s="4" customFormat="1">
      <c r="A295" s="4">
        <v>1</v>
      </c>
      <c r="B295" s="22">
        <v>37928</v>
      </c>
      <c r="C295" s="22">
        <v>38656</v>
      </c>
      <c r="D295" s="22">
        <v>39370</v>
      </c>
      <c r="E295" s="22">
        <v>40351</v>
      </c>
      <c r="F295" s="22">
        <v>41331</v>
      </c>
      <c r="G295" s="22">
        <v>42311</v>
      </c>
      <c r="H295" s="22">
        <v>43292</v>
      </c>
      <c r="I295" s="22">
        <v>44271</v>
      </c>
      <c r="J295" s="22">
        <v>45251</v>
      </c>
      <c r="K295" s="22">
        <v>46232</v>
      </c>
      <c r="L295" s="22">
        <v>47213</v>
      </c>
      <c r="M295" s="22">
        <v>48193</v>
      </c>
      <c r="N295" s="22">
        <v>49172</v>
      </c>
      <c r="O295" s="22">
        <v>50153</v>
      </c>
      <c r="P295" s="22">
        <v>51133</v>
      </c>
      <c r="Q295" s="22">
        <v>52113</v>
      </c>
      <c r="R295" s="22">
        <v>53093</v>
      </c>
      <c r="S295" s="22">
        <v>54073</v>
      </c>
      <c r="T295" s="22">
        <v>54614</v>
      </c>
      <c r="U295" s="22">
        <v>55161</v>
      </c>
      <c r="V295" s="22">
        <v>55712</v>
      </c>
      <c r="W295" s="22">
        <v>56269</v>
      </c>
      <c r="X295" s="22">
        <v>56831</v>
      </c>
      <c r="Y295" s="22">
        <v>57399</v>
      </c>
      <c r="Z295" s="22">
        <v>57699</v>
      </c>
      <c r="AA295" s="22">
        <v>57999</v>
      </c>
      <c r="AB295" s="22">
        <v>58199</v>
      </c>
      <c r="AC295" s="22">
        <v>58399</v>
      </c>
      <c r="AD295" s="22">
        <v>58499</v>
      </c>
      <c r="AE295" s="22">
        <v>58599</v>
      </c>
      <c r="AF295" s="22">
        <v>58699</v>
      </c>
    </row>
    <row r="296" spans="1:32" s="4" customFormat="1">
      <c r="A296" s="4">
        <v>2</v>
      </c>
      <c r="B296" s="22">
        <v>34615</v>
      </c>
      <c r="C296" s="22">
        <v>35269</v>
      </c>
      <c r="D296" s="22">
        <v>35940</v>
      </c>
      <c r="E296" s="22">
        <v>36822</v>
      </c>
      <c r="F296" s="22">
        <v>37737</v>
      </c>
      <c r="G296" s="22">
        <v>38620</v>
      </c>
      <c r="H296" s="22">
        <v>39536</v>
      </c>
      <c r="I296" s="22">
        <v>40417</v>
      </c>
      <c r="J296" s="22">
        <v>41331</v>
      </c>
      <c r="K296" s="22">
        <v>42213</v>
      </c>
      <c r="L296" s="22">
        <v>43128</v>
      </c>
      <c r="M296" s="22">
        <v>44009</v>
      </c>
      <c r="N296" s="22">
        <v>44924</v>
      </c>
      <c r="O296" s="22">
        <v>45807</v>
      </c>
      <c r="P296" s="22">
        <v>46722</v>
      </c>
      <c r="Q296" s="22">
        <v>47604</v>
      </c>
      <c r="R296" s="22">
        <v>48519</v>
      </c>
      <c r="S296" s="22">
        <v>49401</v>
      </c>
      <c r="T296" s="22">
        <v>49895</v>
      </c>
      <c r="U296" s="22">
        <v>50394</v>
      </c>
      <c r="V296" s="22">
        <v>50897</v>
      </c>
      <c r="W296" s="22">
        <v>51407</v>
      </c>
      <c r="X296" s="22">
        <v>51921</v>
      </c>
      <c r="Y296" s="22">
        <v>52441</v>
      </c>
      <c r="Z296" s="22">
        <v>52741</v>
      </c>
      <c r="AA296" s="22">
        <v>53041</v>
      </c>
      <c r="AB296" s="22">
        <v>53241</v>
      </c>
      <c r="AC296" s="22">
        <v>53441</v>
      </c>
      <c r="AD296" s="22">
        <v>53541</v>
      </c>
      <c r="AE296" s="22">
        <v>53641</v>
      </c>
      <c r="AF296" s="22">
        <v>53741</v>
      </c>
    </row>
    <row r="297" spans="1:32" s="4" customFormat="1">
      <c r="A297" s="4">
        <v>3</v>
      </c>
      <c r="B297" s="22">
        <v>33124</v>
      </c>
      <c r="C297" s="22">
        <v>33622</v>
      </c>
      <c r="D297" s="22">
        <v>34307</v>
      </c>
      <c r="E297" s="22">
        <v>35189</v>
      </c>
      <c r="F297" s="22">
        <v>36103</v>
      </c>
      <c r="G297" s="22">
        <v>36986</v>
      </c>
      <c r="H297" s="22">
        <v>37900</v>
      </c>
      <c r="I297" s="22">
        <v>38783</v>
      </c>
      <c r="J297" s="22">
        <v>39698</v>
      </c>
      <c r="K297" s="22">
        <v>40579</v>
      </c>
      <c r="L297" s="22">
        <v>41494</v>
      </c>
      <c r="M297" s="22">
        <v>42376</v>
      </c>
      <c r="N297" s="22">
        <v>43292</v>
      </c>
      <c r="O297" s="22">
        <v>44174</v>
      </c>
      <c r="P297" s="22">
        <v>45088</v>
      </c>
      <c r="Q297" s="22">
        <v>45970</v>
      </c>
      <c r="R297" s="22">
        <v>46886</v>
      </c>
      <c r="S297" s="22">
        <v>47768</v>
      </c>
      <c r="T297" s="22">
        <v>48245</v>
      </c>
      <c r="U297" s="22">
        <v>48729</v>
      </c>
      <c r="V297" s="22">
        <v>49216</v>
      </c>
      <c r="W297" s="22">
        <v>49707</v>
      </c>
      <c r="X297" s="22">
        <v>50204</v>
      </c>
      <c r="Y297" s="22">
        <v>50705</v>
      </c>
      <c r="Z297" s="22">
        <v>51005</v>
      </c>
      <c r="AA297" s="22">
        <v>51305</v>
      </c>
      <c r="AB297" s="22">
        <v>51505</v>
      </c>
      <c r="AC297" s="22">
        <v>51705</v>
      </c>
      <c r="AD297" s="22">
        <v>51805</v>
      </c>
      <c r="AE297" s="22">
        <v>51905</v>
      </c>
      <c r="AF297" s="22">
        <v>52005</v>
      </c>
    </row>
    <row r="298" spans="1:32" s="9" customFormat="1">
      <c r="A298" s="1"/>
      <c r="B298" s="2" t="s">
        <v>94</v>
      </c>
      <c r="C298" s="2" t="s">
        <v>95</v>
      </c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</row>
    <row r="299" spans="1:32" s="4" customFormat="1">
      <c r="A299" s="4">
        <v>8</v>
      </c>
      <c r="B299" s="62">
        <v>41694</v>
      </c>
      <c r="C299" s="62">
        <v>42933</v>
      </c>
      <c r="D299" s="62">
        <v>44173</v>
      </c>
      <c r="E299" s="62">
        <v>45412</v>
      </c>
      <c r="F299" s="62">
        <v>46653</v>
      </c>
      <c r="G299" s="62">
        <v>47893</v>
      </c>
      <c r="H299" s="62">
        <v>49133</v>
      </c>
      <c r="I299" s="62">
        <v>50373</v>
      </c>
      <c r="J299" s="62">
        <v>51613</v>
      </c>
      <c r="K299" s="62">
        <v>52853</v>
      </c>
      <c r="L299" s="62">
        <v>54093</v>
      </c>
      <c r="M299" s="62">
        <v>55333</v>
      </c>
      <c r="N299" s="62">
        <v>56573</v>
      </c>
      <c r="O299" s="62">
        <v>57813</v>
      </c>
      <c r="P299" s="62">
        <v>59052</v>
      </c>
      <c r="Q299" s="62">
        <v>60293</v>
      </c>
      <c r="R299" s="62">
        <v>61532</v>
      </c>
      <c r="S299" s="62">
        <v>62772</v>
      </c>
      <c r="T299" s="62">
        <v>63400</v>
      </c>
      <c r="U299" s="62">
        <v>64034</v>
      </c>
      <c r="V299" s="62">
        <v>64675</v>
      </c>
      <c r="W299" s="62">
        <v>65321</v>
      </c>
      <c r="X299" s="62">
        <v>65975</v>
      </c>
      <c r="Y299" s="62">
        <v>66635</v>
      </c>
      <c r="Z299" s="6"/>
      <c r="AA299" s="6"/>
      <c r="AB299" s="6"/>
      <c r="AC299" s="6"/>
      <c r="AD299" s="6"/>
      <c r="AE299" s="6"/>
      <c r="AF299" s="6"/>
    </row>
    <row r="300" spans="1:32" s="4" customFormat="1">
      <c r="A300" s="4">
        <v>7</v>
      </c>
      <c r="B300" s="62">
        <v>38594</v>
      </c>
      <c r="C300" s="62">
        <v>39523</v>
      </c>
      <c r="D300" s="62">
        <v>40454</v>
      </c>
      <c r="E300" s="62">
        <v>41383</v>
      </c>
      <c r="F300" s="62">
        <v>42313</v>
      </c>
      <c r="G300" s="62">
        <v>43243</v>
      </c>
      <c r="H300" s="62">
        <v>44173</v>
      </c>
      <c r="I300" s="62">
        <v>45103</v>
      </c>
      <c r="J300" s="62">
        <v>46033</v>
      </c>
      <c r="K300" s="62">
        <v>46963</v>
      </c>
      <c r="L300" s="62">
        <v>47893</v>
      </c>
      <c r="M300" s="62">
        <v>48823</v>
      </c>
      <c r="N300" s="62">
        <v>49753</v>
      </c>
      <c r="O300" s="62">
        <v>50683</v>
      </c>
      <c r="P300" s="62">
        <v>51613</v>
      </c>
      <c r="Q300" s="62">
        <v>52543</v>
      </c>
      <c r="R300" s="62">
        <v>53473</v>
      </c>
      <c r="S300" s="62">
        <v>54402</v>
      </c>
      <c r="T300" s="62">
        <v>54947</v>
      </c>
      <c r="U300" s="62">
        <v>55497</v>
      </c>
      <c r="V300" s="62">
        <v>56051</v>
      </c>
      <c r="W300" s="62">
        <v>56611</v>
      </c>
      <c r="X300" s="62">
        <v>57178</v>
      </c>
      <c r="Y300" s="62">
        <v>57750</v>
      </c>
      <c r="Z300" s="6"/>
      <c r="AA300" s="6"/>
      <c r="AB300" s="6"/>
      <c r="AC300" s="6"/>
      <c r="AD300" s="6"/>
      <c r="AE300" s="6"/>
      <c r="AF300" s="6"/>
    </row>
    <row r="301" spans="1:32" s="4" customFormat="1">
      <c r="A301" s="4">
        <v>1</v>
      </c>
      <c r="B301" s="62">
        <v>35494</v>
      </c>
      <c r="C301" s="62">
        <v>36424</v>
      </c>
      <c r="D301" s="62">
        <v>37353</v>
      </c>
      <c r="E301" s="62">
        <v>38284</v>
      </c>
      <c r="F301" s="62">
        <v>39213</v>
      </c>
      <c r="G301" s="62">
        <v>40143</v>
      </c>
      <c r="H301" s="62">
        <v>41073</v>
      </c>
      <c r="I301" s="62">
        <v>42003</v>
      </c>
      <c r="J301" s="62">
        <v>42933</v>
      </c>
      <c r="K301" s="62">
        <v>43863</v>
      </c>
      <c r="L301" s="62">
        <v>44794</v>
      </c>
      <c r="M301" s="62">
        <v>45723</v>
      </c>
      <c r="N301" s="62">
        <v>46653</v>
      </c>
      <c r="O301" s="62">
        <v>47583</v>
      </c>
      <c r="P301" s="62">
        <v>48513</v>
      </c>
      <c r="Q301" s="62">
        <v>49443</v>
      </c>
      <c r="R301" s="62">
        <v>50373</v>
      </c>
      <c r="S301" s="62">
        <v>51303</v>
      </c>
      <c r="T301" s="62">
        <v>51816</v>
      </c>
      <c r="U301" s="62">
        <v>52334</v>
      </c>
      <c r="V301" s="62">
        <v>52857</v>
      </c>
      <c r="W301" s="62">
        <v>53386</v>
      </c>
      <c r="X301" s="62">
        <v>53919</v>
      </c>
      <c r="Y301" s="62">
        <v>54459</v>
      </c>
      <c r="Z301" s="6"/>
      <c r="AA301" s="6"/>
      <c r="AB301" s="6"/>
      <c r="AC301" s="6"/>
      <c r="AD301" s="6"/>
      <c r="AE301" s="6"/>
      <c r="AF301" s="6"/>
    </row>
    <row r="302" spans="1:32" s="4" customFormat="1">
      <c r="A302" s="4">
        <v>2</v>
      </c>
      <c r="B302" s="62">
        <v>32395</v>
      </c>
      <c r="C302" s="62">
        <v>33231</v>
      </c>
      <c r="D302" s="62">
        <v>34098</v>
      </c>
      <c r="E302" s="62">
        <v>34935</v>
      </c>
      <c r="F302" s="62">
        <v>35803</v>
      </c>
      <c r="G302" s="62">
        <v>36641</v>
      </c>
      <c r="H302" s="62">
        <v>37509</v>
      </c>
      <c r="I302" s="62">
        <v>38346</v>
      </c>
      <c r="J302" s="62">
        <v>39213</v>
      </c>
      <c r="K302" s="62">
        <v>40050</v>
      </c>
      <c r="L302" s="62">
        <v>40918</v>
      </c>
      <c r="M302" s="62">
        <v>41755</v>
      </c>
      <c r="N302" s="62">
        <v>42623</v>
      </c>
      <c r="O302" s="62">
        <v>43460</v>
      </c>
      <c r="P302" s="62">
        <v>44328</v>
      </c>
      <c r="Q302" s="62">
        <v>45165</v>
      </c>
      <c r="R302" s="62">
        <v>46033</v>
      </c>
      <c r="S302" s="62">
        <v>46870</v>
      </c>
      <c r="T302" s="62">
        <v>47339</v>
      </c>
      <c r="U302" s="62">
        <v>47812</v>
      </c>
      <c r="V302" s="62">
        <v>48291</v>
      </c>
      <c r="W302" s="62">
        <v>48773</v>
      </c>
      <c r="X302" s="62">
        <v>49260</v>
      </c>
      <c r="Y302" s="62">
        <v>49753</v>
      </c>
      <c r="Z302" s="6"/>
      <c r="AA302" s="6"/>
      <c r="AB302" s="6"/>
      <c r="AC302" s="6"/>
      <c r="AD302" s="6"/>
      <c r="AE302" s="6"/>
      <c r="AF302" s="6"/>
    </row>
    <row r="303" spans="1:32" s="4" customFormat="1">
      <c r="A303" s="4">
        <v>3</v>
      </c>
      <c r="B303" s="62">
        <v>30999</v>
      </c>
      <c r="C303" s="62">
        <v>31680</v>
      </c>
      <c r="D303" s="62">
        <v>32549</v>
      </c>
      <c r="E303" s="62">
        <v>33386</v>
      </c>
      <c r="F303" s="62">
        <v>34254</v>
      </c>
      <c r="G303" s="62">
        <v>35091</v>
      </c>
      <c r="H303" s="62">
        <v>35958</v>
      </c>
      <c r="I303" s="62">
        <v>36796</v>
      </c>
      <c r="J303" s="62">
        <v>37664</v>
      </c>
      <c r="K303" s="62">
        <v>38500</v>
      </c>
      <c r="L303" s="62">
        <v>39368</v>
      </c>
      <c r="M303" s="62">
        <v>40205</v>
      </c>
      <c r="N303" s="62">
        <v>41073</v>
      </c>
      <c r="O303" s="62">
        <v>41910</v>
      </c>
      <c r="P303" s="62">
        <v>42778</v>
      </c>
      <c r="Q303" s="62">
        <v>43615</v>
      </c>
      <c r="R303" s="62">
        <v>44484</v>
      </c>
      <c r="S303" s="62">
        <v>45321</v>
      </c>
      <c r="T303" s="62">
        <v>45774</v>
      </c>
      <c r="U303" s="62">
        <v>46231</v>
      </c>
      <c r="V303" s="62">
        <v>46694</v>
      </c>
      <c r="W303" s="62">
        <v>47161</v>
      </c>
      <c r="X303" s="62">
        <v>47632</v>
      </c>
      <c r="Y303" s="62">
        <v>48107</v>
      </c>
      <c r="Z303" s="6"/>
      <c r="AA303" s="6"/>
      <c r="AB303" s="6"/>
      <c r="AC303" s="6"/>
      <c r="AD303" s="6"/>
      <c r="AE303" s="6"/>
      <c r="AF303" s="6"/>
    </row>
    <row r="304" spans="1:32" s="9" customFormat="1">
      <c r="A304" s="1"/>
      <c r="B304" s="2" t="s">
        <v>96</v>
      </c>
      <c r="C304" s="2" t="s">
        <v>97</v>
      </c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</row>
    <row r="305" spans="1:32" s="4" customFormat="1">
      <c r="A305" s="4">
        <v>8</v>
      </c>
      <c r="B305" s="34">
        <v>44263</v>
      </c>
      <c r="C305" s="34">
        <v>45502</v>
      </c>
      <c r="D305" s="34">
        <v>46800</v>
      </c>
      <c r="E305" s="34">
        <v>48066</v>
      </c>
      <c r="F305" s="34">
        <v>49323</v>
      </c>
      <c r="G305" s="34">
        <v>50552</v>
      </c>
      <c r="H305" s="34">
        <v>51761</v>
      </c>
      <c r="I305" s="34">
        <v>52976</v>
      </c>
      <c r="J305" s="34">
        <v>54208</v>
      </c>
      <c r="K305" s="34">
        <v>55436</v>
      </c>
      <c r="L305" s="34">
        <v>56641</v>
      </c>
      <c r="M305" s="34">
        <v>57854</v>
      </c>
      <c r="N305" s="34">
        <v>59074</v>
      </c>
      <c r="O305" s="34">
        <v>60303</v>
      </c>
      <c r="P305" s="34">
        <v>61541</v>
      </c>
      <c r="Q305" s="34">
        <v>62782</v>
      </c>
      <c r="R305" s="34">
        <v>64034</v>
      </c>
      <c r="S305" s="34">
        <v>65295</v>
      </c>
      <c r="T305" s="34">
        <v>66563</v>
      </c>
      <c r="U305" s="34">
        <v>67560</v>
      </c>
      <c r="V305" s="34">
        <v>68573</v>
      </c>
      <c r="W305" s="34">
        <v>69598</v>
      </c>
      <c r="X305" s="34">
        <v>70640</v>
      </c>
      <c r="Y305" s="34">
        <v>71696</v>
      </c>
      <c r="Z305" s="34">
        <v>72056</v>
      </c>
      <c r="AA305" s="34">
        <v>72775</v>
      </c>
      <c r="AB305" s="34">
        <v>73503</v>
      </c>
      <c r="AC305" s="34">
        <v>74239</v>
      </c>
      <c r="AD305" s="34">
        <v>74982</v>
      </c>
      <c r="AE305" s="34">
        <v>75731</v>
      </c>
      <c r="AF305" s="34">
        <v>76488</v>
      </c>
    </row>
    <row r="306" spans="1:32" s="4" customFormat="1">
      <c r="A306" s="4">
        <v>7</v>
      </c>
      <c r="B306" s="5">
        <v>41352</v>
      </c>
      <c r="C306" s="5">
        <v>42386</v>
      </c>
      <c r="D306" s="5">
        <v>43427</v>
      </c>
      <c r="E306" s="5">
        <v>44455</v>
      </c>
      <c r="F306" s="5">
        <v>45460</v>
      </c>
      <c r="G306" s="5">
        <v>46450</v>
      </c>
      <c r="H306" s="5">
        <v>47416</v>
      </c>
      <c r="I306" s="5">
        <v>48387</v>
      </c>
      <c r="J306" s="5">
        <v>49371</v>
      </c>
      <c r="K306" s="5">
        <v>50358</v>
      </c>
      <c r="L306" s="5">
        <v>51272</v>
      </c>
      <c r="M306" s="5">
        <v>52188</v>
      </c>
      <c r="N306" s="5">
        <v>53112</v>
      </c>
      <c r="O306" s="5">
        <v>54039</v>
      </c>
      <c r="P306" s="5">
        <v>54975</v>
      </c>
      <c r="Q306" s="5">
        <v>55915</v>
      </c>
      <c r="R306" s="5">
        <v>56857</v>
      </c>
      <c r="S306" s="5">
        <v>57806</v>
      </c>
      <c r="T306" s="5">
        <v>58827</v>
      </c>
      <c r="U306" s="5">
        <v>59707</v>
      </c>
      <c r="V306" s="5">
        <v>60599</v>
      </c>
      <c r="W306" s="5">
        <v>61507</v>
      </c>
      <c r="X306" s="5">
        <v>62429</v>
      </c>
      <c r="Y306" s="5">
        <v>63360</v>
      </c>
      <c r="Z306" s="5">
        <v>63679</v>
      </c>
      <c r="AA306" s="5">
        <v>64315</v>
      </c>
      <c r="AB306" s="5">
        <v>64959</v>
      </c>
      <c r="AC306" s="5">
        <v>65608</v>
      </c>
      <c r="AD306" s="5">
        <v>66264</v>
      </c>
      <c r="AE306" s="5">
        <v>66927</v>
      </c>
      <c r="AF306" s="5">
        <v>67596</v>
      </c>
    </row>
    <row r="307" spans="1:32" s="4" customFormat="1">
      <c r="A307" s="4">
        <v>1</v>
      </c>
      <c r="B307" s="5">
        <v>37944</v>
      </c>
      <c r="C307" s="5">
        <v>38929</v>
      </c>
      <c r="D307" s="5">
        <v>39942</v>
      </c>
      <c r="E307" s="5">
        <v>40938</v>
      </c>
      <c r="F307" s="5">
        <v>41913</v>
      </c>
      <c r="G307" s="5">
        <v>42873</v>
      </c>
      <c r="H307" s="5">
        <v>43811</v>
      </c>
      <c r="I307" s="5">
        <v>44758</v>
      </c>
      <c r="J307" s="5">
        <v>45709</v>
      </c>
      <c r="K307" s="5">
        <v>46671</v>
      </c>
      <c r="L307" s="5">
        <v>47638</v>
      </c>
      <c r="M307" s="5">
        <v>48616</v>
      </c>
      <c r="N307" s="5">
        <v>49599</v>
      </c>
      <c r="O307" s="5">
        <v>50590</v>
      </c>
      <c r="P307" s="5">
        <v>51589</v>
      </c>
      <c r="Q307" s="5">
        <v>52597</v>
      </c>
      <c r="R307" s="5">
        <v>53529</v>
      </c>
      <c r="S307" s="5">
        <v>54456</v>
      </c>
      <c r="T307" s="5">
        <v>55516</v>
      </c>
      <c r="U307" s="5">
        <v>56347</v>
      </c>
      <c r="V307" s="5">
        <v>57188</v>
      </c>
      <c r="W307" s="5">
        <v>58043</v>
      </c>
      <c r="X307" s="5">
        <v>58913</v>
      </c>
      <c r="Y307" s="5">
        <v>59795</v>
      </c>
      <c r="Z307" s="5">
        <v>60097</v>
      </c>
      <c r="AA307" s="5">
        <v>60697</v>
      </c>
      <c r="AB307" s="5">
        <v>61304</v>
      </c>
      <c r="AC307" s="5">
        <v>61917</v>
      </c>
      <c r="AD307" s="5">
        <v>62536</v>
      </c>
      <c r="AE307" s="5">
        <v>63161</v>
      </c>
      <c r="AF307" s="5">
        <v>63793</v>
      </c>
    </row>
    <row r="308" spans="1:32" s="4" customFormat="1">
      <c r="A308" s="4">
        <v>2</v>
      </c>
      <c r="B308" s="5">
        <v>34403</v>
      </c>
      <c r="C308" s="5">
        <v>35298</v>
      </c>
      <c r="D308" s="5">
        <v>36215</v>
      </c>
      <c r="E308" s="5">
        <v>37137</v>
      </c>
      <c r="F308" s="5">
        <v>38030</v>
      </c>
      <c r="G308" s="5">
        <v>38922</v>
      </c>
      <c r="H308" s="5">
        <v>39770</v>
      </c>
      <c r="I308" s="5">
        <v>40650</v>
      </c>
      <c r="J308" s="5">
        <v>41517</v>
      </c>
      <c r="K308" s="5">
        <v>42407</v>
      </c>
      <c r="L308" s="5">
        <v>43287</v>
      </c>
      <c r="M308" s="5">
        <v>44197</v>
      </c>
      <c r="N308" s="5">
        <v>45086</v>
      </c>
      <c r="O308" s="5">
        <v>46009</v>
      </c>
      <c r="P308" s="5">
        <v>46914</v>
      </c>
      <c r="Q308" s="5">
        <v>47772</v>
      </c>
      <c r="R308" s="5">
        <v>48611</v>
      </c>
      <c r="S308" s="5">
        <v>49477</v>
      </c>
      <c r="T308" s="5">
        <v>50427</v>
      </c>
      <c r="U308" s="5">
        <v>51183</v>
      </c>
      <c r="V308" s="5">
        <v>51949</v>
      </c>
      <c r="W308" s="5">
        <v>52726</v>
      </c>
      <c r="X308" s="5">
        <v>53515</v>
      </c>
      <c r="Y308" s="5">
        <v>54316</v>
      </c>
      <c r="Z308" s="5">
        <v>54589</v>
      </c>
      <c r="AA308" s="5">
        <v>55135</v>
      </c>
      <c r="AB308" s="5">
        <v>55686</v>
      </c>
      <c r="AC308" s="5">
        <v>56244</v>
      </c>
      <c r="AD308" s="5">
        <v>56805</v>
      </c>
      <c r="AE308" s="5">
        <v>57373</v>
      </c>
      <c r="AF308" s="5">
        <v>57947</v>
      </c>
    </row>
    <row r="309" spans="1:32" s="4" customFormat="1">
      <c r="A309" s="4">
        <v>3</v>
      </c>
      <c r="B309" s="5">
        <v>32804</v>
      </c>
      <c r="C309" s="5">
        <v>33592</v>
      </c>
      <c r="D309" s="5">
        <v>34388</v>
      </c>
      <c r="E309" s="5">
        <v>35301</v>
      </c>
      <c r="F309" s="5">
        <v>36176</v>
      </c>
      <c r="G309" s="5">
        <v>37055</v>
      </c>
      <c r="H309" s="5">
        <v>37896</v>
      </c>
      <c r="I309" s="5">
        <v>38768</v>
      </c>
      <c r="J309" s="5">
        <v>39622</v>
      </c>
      <c r="K309" s="5">
        <v>40504</v>
      </c>
      <c r="L309" s="5">
        <v>41370</v>
      </c>
      <c r="M309" s="5">
        <v>42266</v>
      </c>
      <c r="N309" s="5">
        <v>43145</v>
      </c>
      <c r="O309" s="5">
        <v>44055</v>
      </c>
      <c r="P309" s="5">
        <v>44950</v>
      </c>
      <c r="Q309" s="5">
        <v>45873</v>
      </c>
      <c r="R309" s="5">
        <v>46780</v>
      </c>
      <c r="S309" s="5">
        <v>47719</v>
      </c>
      <c r="T309" s="5">
        <v>48724</v>
      </c>
      <c r="U309" s="5">
        <v>49455</v>
      </c>
      <c r="V309" s="5">
        <v>50194</v>
      </c>
      <c r="W309" s="5">
        <v>50946</v>
      </c>
      <c r="X309" s="5">
        <v>51711</v>
      </c>
      <c r="Y309" s="5">
        <v>52483</v>
      </c>
      <c r="Z309" s="5">
        <v>52747</v>
      </c>
      <c r="AA309" s="5">
        <v>53275</v>
      </c>
      <c r="AB309" s="5">
        <v>53807</v>
      </c>
      <c r="AC309" s="5">
        <v>54346</v>
      </c>
      <c r="AD309" s="5">
        <v>54889</v>
      </c>
      <c r="AE309" s="5">
        <v>55438</v>
      </c>
      <c r="AF309" s="5">
        <v>55993</v>
      </c>
    </row>
    <row r="310" spans="1:32" s="9" customFormat="1">
      <c r="A310" s="1"/>
      <c r="B310" s="2" t="s">
        <v>98</v>
      </c>
      <c r="C310" s="2" t="s">
        <v>99</v>
      </c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</row>
    <row r="311" spans="1:32" s="4" customFormat="1">
      <c r="A311" s="4">
        <v>8</v>
      </c>
      <c r="B311" s="5">
        <v>43663</v>
      </c>
      <c r="C311" s="5">
        <v>44959</v>
      </c>
      <c r="D311" s="5">
        <v>46296</v>
      </c>
      <c r="E311" s="5">
        <v>47635</v>
      </c>
      <c r="F311" s="5">
        <v>48952</v>
      </c>
      <c r="G311" s="5">
        <v>50272</v>
      </c>
      <c r="H311" s="5">
        <v>51590</v>
      </c>
      <c r="I311" s="5">
        <v>52913</v>
      </c>
      <c r="J311" s="5">
        <v>54225</v>
      </c>
      <c r="K311" s="5">
        <v>55546</v>
      </c>
      <c r="L311" s="5">
        <v>56866</v>
      </c>
      <c r="M311" s="5">
        <v>58184</v>
      </c>
      <c r="N311" s="5">
        <v>59502</v>
      </c>
      <c r="O311" s="5">
        <v>60823</v>
      </c>
      <c r="P311" s="5">
        <v>62144</v>
      </c>
      <c r="Q311" s="5">
        <v>63464</v>
      </c>
      <c r="R311" s="5">
        <v>64782</v>
      </c>
      <c r="S311" s="5">
        <v>66103</v>
      </c>
      <c r="T311" s="5">
        <v>67421</v>
      </c>
      <c r="U311" s="5">
        <v>68128</v>
      </c>
      <c r="V311" s="5">
        <v>69399</v>
      </c>
      <c r="W311" s="5">
        <v>70679</v>
      </c>
      <c r="X311" s="5">
        <v>71977</v>
      </c>
      <c r="Y311" s="5">
        <v>73302</v>
      </c>
      <c r="Z311" s="5">
        <v>73982</v>
      </c>
      <c r="AA311" s="5">
        <v>74661</v>
      </c>
      <c r="AB311" s="5">
        <v>75218</v>
      </c>
      <c r="AC311" s="5">
        <v>75775</v>
      </c>
      <c r="AD311" s="5">
        <v>76332</v>
      </c>
      <c r="AE311" s="5">
        <v>76888</v>
      </c>
      <c r="AF311" s="5"/>
    </row>
    <row r="312" spans="1:32" s="4" customFormat="1">
      <c r="A312" s="4">
        <v>7</v>
      </c>
      <c r="B312" s="5">
        <v>40922</v>
      </c>
      <c r="C312" s="5">
        <v>41981</v>
      </c>
      <c r="D312" s="5">
        <v>42993</v>
      </c>
      <c r="E312" s="5">
        <v>44009</v>
      </c>
      <c r="F312" s="5">
        <v>45018</v>
      </c>
      <c r="G312" s="5">
        <v>46024</v>
      </c>
      <c r="H312" s="5">
        <v>47035</v>
      </c>
      <c r="I312" s="5">
        <v>48041</v>
      </c>
      <c r="J312" s="5">
        <v>49051</v>
      </c>
      <c r="K312" s="5">
        <v>50061</v>
      </c>
      <c r="L312" s="5">
        <v>51075</v>
      </c>
      <c r="M312" s="5">
        <v>52078</v>
      </c>
      <c r="N312" s="5">
        <v>53091</v>
      </c>
      <c r="O312" s="5">
        <v>54102</v>
      </c>
      <c r="P312" s="5">
        <v>55108</v>
      </c>
      <c r="Q312" s="5">
        <v>56123</v>
      </c>
      <c r="R312" s="5">
        <v>57127</v>
      </c>
      <c r="S312" s="5">
        <v>58133</v>
      </c>
      <c r="T312" s="5">
        <v>59146</v>
      </c>
      <c r="U312" s="5">
        <v>59771</v>
      </c>
      <c r="V312" s="5">
        <v>60876</v>
      </c>
      <c r="W312" s="5">
        <v>61996</v>
      </c>
      <c r="X312" s="5">
        <v>63127</v>
      </c>
      <c r="Y312" s="5">
        <v>64283</v>
      </c>
      <c r="Z312" s="5">
        <v>64881</v>
      </c>
      <c r="AA312" s="5">
        <v>65478</v>
      </c>
      <c r="AB312" s="5">
        <v>66034</v>
      </c>
      <c r="AC312" s="5">
        <v>66592</v>
      </c>
      <c r="AD312" s="5">
        <v>67147</v>
      </c>
      <c r="AE312" s="5">
        <v>67704</v>
      </c>
      <c r="AF312" s="5"/>
    </row>
    <row r="313" spans="1:32" s="4" customFormat="1">
      <c r="A313" s="4">
        <v>1</v>
      </c>
      <c r="B313" s="5">
        <v>37764</v>
      </c>
      <c r="C313" s="5">
        <v>38737</v>
      </c>
      <c r="D313" s="5">
        <v>39751</v>
      </c>
      <c r="E313" s="5">
        <v>40768</v>
      </c>
      <c r="F313" s="5">
        <v>41778</v>
      </c>
      <c r="G313" s="5">
        <v>42790</v>
      </c>
      <c r="H313" s="5">
        <v>43803</v>
      </c>
      <c r="I313" s="5">
        <v>44814</v>
      </c>
      <c r="J313" s="5">
        <v>45820</v>
      </c>
      <c r="K313" s="5">
        <v>46837</v>
      </c>
      <c r="L313" s="5">
        <v>47846</v>
      </c>
      <c r="M313" s="5">
        <v>48854</v>
      </c>
      <c r="N313" s="5">
        <v>49870</v>
      </c>
      <c r="O313" s="5">
        <v>50878</v>
      </c>
      <c r="P313" s="5">
        <v>51888</v>
      </c>
      <c r="Q313" s="5">
        <v>52902</v>
      </c>
      <c r="R313" s="5">
        <v>53915</v>
      </c>
      <c r="S313" s="5">
        <v>54922</v>
      </c>
      <c r="T313" s="5">
        <v>55937</v>
      </c>
      <c r="U313" s="5">
        <v>56528</v>
      </c>
      <c r="V313" s="5">
        <v>57572</v>
      </c>
      <c r="W313" s="5">
        <v>58631</v>
      </c>
      <c r="X313" s="5">
        <v>59700</v>
      </c>
      <c r="Y313" s="5">
        <v>60793</v>
      </c>
      <c r="Z313" s="5">
        <v>61355</v>
      </c>
      <c r="AA313" s="5">
        <v>61920</v>
      </c>
      <c r="AB313" s="5">
        <v>62476</v>
      </c>
      <c r="AC313" s="5">
        <v>63032</v>
      </c>
      <c r="AD313" s="5">
        <v>63589</v>
      </c>
      <c r="AE313" s="5">
        <v>64146</v>
      </c>
      <c r="AF313" s="5"/>
    </row>
    <row r="314" spans="1:32" s="4" customFormat="1">
      <c r="A314" s="4">
        <v>2</v>
      </c>
      <c r="B314" s="5">
        <v>34569</v>
      </c>
      <c r="C314" s="5">
        <v>35452</v>
      </c>
      <c r="D314" s="5">
        <v>36369</v>
      </c>
      <c r="E314" s="5">
        <v>37316</v>
      </c>
      <c r="F314" s="5">
        <v>38177</v>
      </c>
      <c r="G314" s="5">
        <v>39101</v>
      </c>
      <c r="H314" s="5">
        <v>39958</v>
      </c>
      <c r="I314" s="5">
        <v>40879</v>
      </c>
      <c r="J314" s="5">
        <v>41737</v>
      </c>
      <c r="K314" s="5">
        <v>42657</v>
      </c>
      <c r="L314" s="5">
        <v>43517</v>
      </c>
      <c r="M314" s="5">
        <v>44439</v>
      </c>
      <c r="N314" s="5">
        <v>45295</v>
      </c>
      <c r="O314" s="5">
        <v>46219</v>
      </c>
      <c r="P314" s="5">
        <v>47077</v>
      </c>
      <c r="Q314" s="5">
        <v>47997</v>
      </c>
      <c r="R314" s="5">
        <v>48854</v>
      </c>
      <c r="S314" s="5">
        <v>49785</v>
      </c>
      <c r="T314" s="5">
        <v>50644</v>
      </c>
      <c r="U314" s="5">
        <v>51159</v>
      </c>
      <c r="V314" s="5">
        <v>52112</v>
      </c>
      <c r="W314" s="5">
        <v>53071</v>
      </c>
      <c r="X314" s="5">
        <v>54529</v>
      </c>
      <c r="Y314" s="5">
        <v>55515</v>
      </c>
      <c r="Z314" s="5">
        <v>56022</v>
      </c>
      <c r="AA314" s="5">
        <v>56579</v>
      </c>
      <c r="AB314" s="5">
        <v>57136</v>
      </c>
      <c r="AC314" s="5">
        <v>57692</v>
      </c>
      <c r="AD314" s="5">
        <v>58247</v>
      </c>
      <c r="AE314" s="5">
        <v>58804</v>
      </c>
      <c r="AF314" s="5"/>
    </row>
    <row r="315" spans="1:32" s="4" customFormat="1">
      <c r="A315" s="4">
        <v>3</v>
      </c>
      <c r="B315" s="5">
        <v>33134</v>
      </c>
      <c r="C315" s="5">
        <v>33980</v>
      </c>
      <c r="D315" s="5">
        <v>34729</v>
      </c>
      <c r="E315" s="5">
        <v>35666</v>
      </c>
      <c r="F315" s="5">
        <v>36517</v>
      </c>
      <c r="G315" s="5">
        <v>37431</v>
      </c>
      <c r="H315" s="5">
        <v>38287</v>
      </c>
      <c r="I315" s="5">
        <v>39203</v>
      </c>
      <c r="J315" s="5">
        <v>40053</v>
      </c>
      <c r="K315" s="5">
        <v>40965</v>
      </c>
      <c r="L315" s="5">
        <v>41818</v>
      </c>
      <c r="M315" s="5">
        <v>42729</v>
      </c>
      <c r="N315" s="5">
        <v>43587</v>
      </c>
      <c r="O315" s="5">
        <v>44498</v>
      </c>
      <c r="P315" s="5">
        <v>45351</v>
      </c>
      <c r="Q315" s="5">
        <v>46266</v>
      </c>
      <c r="R315" s="5">
        <v>47118</v>
      </c>
      <c r="S315" s="5">
        <v>48032</v>
      </c>
      <c r="T315" s="5">
        <v>48886</v>
      </c>
      <c r="U315" s="5">
        <v>49385</v>
      </c>
      <c r="V315" s="5">
        <v>50302</v>
      </c>
      <c r="W315" s="5">
        <v>51234</v>
      </c>
      <c r="X315" s="5">
        <v>52168</v>
      </c>
      <c r="Y315" s="5">
        <v>53587</v>
      </c>
      <c r="Z315" s="5">
        <v>54081</v>
      </c>
      <c r="AA315" s="5">
        <v>54638</v>
      </c>
      <c r="AB315" s="5">
        <v>55195</v>
      </c>
      <c r="AC315" s="5">
        <v>55751</v>
      </c>
      <c r="AD315" s="5">
        <v>56318</v>
      </c>
      <c r="AE315" s="5">
        <v>56864</v>
      </c>
      <c r="AF315" s="5"/>
    </row>
    <row r="316" spans="1:32" s="9" customFormat="1">
      <c r="A316" s="1"/>
      <c r="B316" s="2" t="s">
        <v>100</v>
      </c>
      <c r="C316" s="2" t="s">
        <v>101</v>
      </c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</row>
    <row r="317" spans="1:32" s="4" customFormat="1">
      <c r="A317" s="4">
        <v>8</v>
      </c>
      <c r="B317" s="22">
        <v>43854</v>
      </c>
      <c r="C317" s="22">
        <v>45103</v>
      </c>
      <c r="D317" s="22">
        <v>46335</v>
      </c>
      <c r="E317" s="22">
        <v>47553</v>
      </c>
      <c r="F317" s="22">
        <v>48756</v>
      </c>
      <c r="G317" s="22">
        <v>49933</v>
      </c>
      <c r="H317" s="22">
        <v>51116</v>
      </c>
      <c r="I317" s="22">
        <v>52317</v>
      </c>
      <c r="J317" s="22">
        <v>53513</v>
      </c>
      <c r="K317" s="22">
        <v>54691</v>
      </c>
      <c r="L317" s="22">
        <v>55873</v>
      </c>
      <c r="M317" s="22">
        <v>57062</v>
      </c>
      <c r="N317" s="22">
        <v>58257</v>
      </c>
      <c r="O317" s="22">
        <v>59462</v>
      </c>
      <c r="P317" s="22">
        <v>60672</v>
      </c>
      <c r="Q317" s="22">
        <v>61887</v>
      </c>
      <c r="R317" s="22">
        <v>63125</v>
      </c>
      <c r="S317" s="22">
        <v>64376</v>
      </c>
      <c r="T317" s="22">
        <v>65616</v>
      </c>
      <c r="U317" s="22">
        <v>66561</v>
      </c>
      <c r="V317" s="22">
        <v>67524</v>
      </c>
      <c r="W317" s="22">
        <v>68499</v>
      </c>
      <c r="X317" s="22">
        <v>69490</v>
      </c>
      <c r="Y317" s="22">
        <v>71120</v>
      </c>
      <c r="Z317" s="22">
        <v>71812</v>
      </c>
      <c r="AA317" s="22">
        <v>72511</v>
      </c>
      <c r="AB317" s="22">
        <v>73217</v>
      </c>
      <c r="AC317" s="22">
        <v>73930</v>
      </c>
      <c r="AD317" s="22">
        <v>74650</v>
      </c>
      <c r="AE317" s="22">
        <v>75378</v>
      </c>
      <c r="AF317" s="22">
        <v>76112</v>
      </c>
    </row>
    <row r="318" spans="1:32" s="4" customFormat="1">
      <c r="A318" s="4">
        <v>7</v>
      </c>
      <c r="B318" s="22">
        <v>40822</v>
      </c>
      <c r="C318" s="22">
        <v>41821</v>
      </c>
      <c r="D318" s="22">
        <v>42809</v>
      </c>
      <c r="E318" s="22">
        <v>43782</v>
      </c>
      <c r="F318" s="22">
        <v>44737</v>
      </c>
      <c r="G318" s="22">
        <v>45673</v>
      </c>
      <c r="H318" s="22">
        <v>46613</v>
      </c>
      <c r="I318" s="22">
        <v>47563</v>
      </c>
      <c r="J318" s="22">
        <v>48516</v>
      </c>
      <c r="K318" s="22">
        <v>49487</v>
      </c>
      <c r="L318" s="22">
        <v>50401</v>
      </c>
      <c r="M318" s="22">
        <v>51321</v>
      </c>
      <c r="N318" s="22">
        <v>52243</v>
      </c>
      <c r="O318" s="22">
        <v>53162</v>
      </c>
      <c r="P318" s="22">
        <v>54083</v>
      </c>
      <c r="Q318" s="22">
        <v>55004</v>
      </c>
      <c r="R318" s="22">
        <v>55935</v>
      </c>
      <c r="S318" s="22">
        <v>56877</v>
      </c>
      <c r="T318" s="22">
        <v>57870</v>
      </c>
      <c r="U318" s="22">
        <v>58708</v>
      </c>
      <c r="V318" s="22">
        <v>59552</v>
      </c>
      <c r="W318" s="22">
        <v>60415</v>
      </c>
      <c r="X318" s="22">
        <v>61289</v>
      </c>
      <c r="Y318" s="22">
        <v>62716</v>
      </c>
      <c r="Z318" s="22">
        <v>63326</v>
      </c>
      <c r="AA318" s="22">
        <v>63942</v>
      </c>
      <c r="AB318" s="22">
        <v>64564</v>
      </c>
      <c r="AC318" s="22">
        <v>65192</v>
      </c>
      <c r="AD318" s="22">
        <v>65827</v>
      </c>
      <c r="AE318" s="22">
        <v>66469</v>
      </c>
      <c r="AF318" s="22">
        <v>67116</v>
      </c>
    </row>
    <row r="319" spans="1:32" s="4" customFormat="1">
      <c r="A319" s="4">
        <v>1</v>
      </c>
      <c r="B319" s="5">
        <v>37499</v>
      </c>
      <c r="C319" s="22">
        <v>38473</v>
      </c>
      <c r="D319" s="22">
        <v>39435</v>
      </c>
      <c r="E319" s="22">
        <v>40378</v>
      </c>
      <c r="F319" s="22">
        <v>41309</v>
      </c>
      <c r="G319" s="22">
        <v>42218</v>
      </c>
      <c r="H319" s="22">
        <v>43142</v>
      </c>
      <c r="I319" s="22">
        <v>44064</v>
      </c>
      <c r="J319" s="22">
        <v>44995</v>
      </c>
      <c r="K319" s="22">
        <v>45933</v>
      </c>
      <c r="L319" s="22">
        <v>46880</v>
      </c>
      <c r="M319" s="22">
        <v>47827</v>
      </c>
      <c r="N319" s="22">
        <v>48787</v>
      </c>
      <c r="O319" s="22">
        <v>49765</v>
      </c>
      <c r="P319" s="22">
        <v>50744</v>
      </c>
      <c r="Q319" s="22">
        <v>51737</v>
      </c>
      <c r="R319" s="22">
        <v>52661</v>
      </c>
      <c r="S319" s="22">
        <v>53579</v>
      </c>
      <c r="T319" s="22">
        <v>54608</v>
      </c>
      <c r="U319" s="22">
        <v>55399</v>
      </c>
      <c r="V319" s="22">
        <v>56195</v>
      </c>
      <c r="W319" s="22">
        <v>57010</v>
      </c>
      <c r="X319" s="22">
        <v>57832</v>
      </c>
      <c r="Y319" s="22">
        <v>59182</v>
      </c>
      <c r="Z319" s="22">
        <v>59757</v>
      </c>
      <c r="AA319" s="22">
        <v>60339</v>
      </c>
      <c r="AB319" s="22">
        <v>60927</v>
      </c>
      <c r="AC319" s="22">
        <v>61520</v>
      </c>
      <c r="AD319" s="22">
        <v>62119</v>
      </c>
      <c r="AE319" s="22">
        <v>62724</v>
      </c>
      <c r="AF319" s="22">
        <v>63335</v>
      </c>
    </row>
    <row r="320" spans="1:32" s="4" customFormat="1">
      <c r="A320" s="4">
        <v>2</v>
      </c>
      <c r="B320" s="22">
        <v>34023</v>
      </c>
      <c r="C320" s="22">
        <v>34905</v>
      </c>
      <c r="D320" s="22">
        <v>35797</v>
      </c>
      <c r="E320" s="22">
        <v>36657</v>
      </c>
      <c r="F320" s="22">
        <v>37524</v>
      </c>
      <c r="G320" s="22">
        <v>38348</v>
      </c>
      <c r="H320" s="22">
        <v>39204</v>
      </c>
      <c r="I320" s="22">
        <v>40043</v>
      </c>
      <c r="J320" s="22">
        <v>40907</v>
      </c>
      <c r="K320" s="22">
        <v>41757</v>
      </c>
      <c r="L320" s="22">
        <v>42635</v>
      </c>
      <c r="M320" s="22">
        <v>43499</v>
      </c>
      <c r="N320" s="22">
        <v>44387</v>
      </c>
      <c r="O320" s="22">
        <v>45276</v>
      </c>
      <c r="P320" s="22">
        <v>46167</v>
      </c>
      <c r="Q320" s="22">
        <v>47018</v>
      </c>
      <c r="R320" s="22">
        <v>47861</v>
      </c>
      <c r="S320" s="22">
        <v>48711</v>
      </c>
      <c r="T320" s="22">
        <v>49633</v>
      </c>
      <c r="U320" s="22">
        <v>50351</v>
      </c>
      <c r="V320" s="22">
        <v>51080</v>
      </c>
      <c r="W320" s="22">
        <v>51818</v>
      </c>
      <c r="X320" s="22">
        <v>52563</v>
      </c>
      <c r="Y320" s="22">
        <v>53793</v>
      </c>
      <c r="Z320" s="22">
        <v>54316</v>
      </c>
      <c r="AA320" s="22">
        <v>54844</v>
      </c>
      <c r="AB320" s="22">
        <v>55377</v>
      </c>
      <c r="AC320" s="22">
        <v>55917</v>
      </c>
      <c r="AD320" s="22">
        <v>56461</v>
      </c>
      <c r="AE320" s="22">
        <v>57011</v>
      </c>
      <c r="AF320" s="22">
        <v>57567</v>
      </c>
    </row>
    <row r="321" spans="1:32" s="4" customFormat="1">
      <c r="A321" s="4">
        <v>3</v>
      </c>
      <c r="B321" s="22">
        <v>32396</v>
      </c>
      <c r="C321" s="22">
        <v>33159</v>
      </c>
      <c r="D321" s="22">
        <v>34039</v>
      </c>
      <c r="E321" s="22">
        <v>34890</v>
      </c>
      <c r="F321" s="22">
        <v>35743</v>
      </c>
      <c r="G321" s="22">
        <v>36560</v>
      </c>
      <c r="H321" s="22">
        <v>37407</v>
      </c>
      <c r="I321" s="22">
        <v>38238</v>
      </c>
      <c r="J321" s="22">
        <v>39093</v>
      </c>
      <c r="K321" s="22">
        <v>39934</v>
      </c>
      <c r="L321" s="22">
        <v>40802</v>
      </c>
      <c r="M321" s="22">
        <v>41651</v>
      </c>
      <c r="N321" s="22">
        <v>42535</v>
      </c>
      <c r="O321" s="22">
        <v>43398</v>
      </c>
      <c r="P321" s="22">
        <v>44287</v>
      </c>
      <c r="Q321" s="22">
        <v>45174</v>
      </c>
      <c r="R321" s="22">
        <v>46071</v>
      </c>
      <c r="S321" s="22">
        <v>47029</v>
      </c>
      <c r="T321" s="22">
        <v>47960</v>
      </c>
      <c r="U321" s="22">
        <v>48653</v>
      </c>
      <c r="V321" s="22">
        <v>49359</v>
      </c>
      <c r="W321" s="22">
        <v>50071</v>
      </c>
      <c r="X321" s="22">
        <v>50797</v>
      </c>
      <c r="Y321" s="22">
        <v>51980</v>
      </c>
      <c r="Z321" s="22">
        <v>52486</v>
      </c>
      <c r="AA321" s="22">
        <v>52997</v>
      </c>
      <c r="AB321" s="22">
        <v>53513</v>
      </c>
      <c r="AC321" s="22">
        <v>54034</v>
      </c>
      <c r="AD321" s="22">
        <v>54561</v>
      </c>
      <c r="AE321" s="22">
        <v>55092</v>
      </c>
      <c r="AF321" s="22">
        <v>55628</v>
      </c>
    </row>
    <row r="322" spans="1:32" s="9" customFormat="1">
      <c r="A322" s="1"/>
      <c r="B322" s="2" t="s">
        <v>102</v>
      </c>
      <c r="C322" s="2" t="s">
        <v>103</v>
      </c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</row>
    <row r="323" spans="1:32" s="4" customFormat="1">
      <c r="A323" s="4">
        <v>8</v>
      </c>
      <c r="B323" s="34">
        <v>43634.15</v>
      </c>
      <c r="C323" s="34">
        <v>44530.81</v>
      </c>
      <c r="D323" s="34">
        <v>45854.68</v>
      </c>
      <c r="E323" s="34">
        <v>47176.54</v>
      </c>
      <c r="F323" s="34">
        <v>48501.42</v>
      </c>
      <c r="G323" s="34">
        <v>49826.29</v>
      </c>
      <c r="H323" s="34">
        <v>51147.15</v>
      </c>
      <c r="I323" s="34">
        <v>52473.03</v>
      </c>
      <c r="J323" s="34">
        <v>53794.9</v>
      </c>
      <c r="K323" s="34">
        <v>55120.78</v>
      </c>
      <c r="L323" s="34">
        <v>56442.64</v>
      </c>
      <c r="M323" s="34">
        <v>57766.51</v>
      </c>
      <c r="N323" s="34">
        <v>59090</v>
      </c>
      <c r="O323" s="34">
        <v>60415.270000000004</v>
      </c>
      <c r="P323" s="34">
        <v>61737.13</v>
      </c>
      <c r="Q323" s="34">
        <v>63061</v>
      </c>
      <c r="R323" s="34">
        <v>64383.87</v>
      </c>
      <c r="S323" s="34">
        <v>65707.740000000005</v>
      </c>
      <c r="T323" s="34">
        <v>67020.62</v>
      </c>
      <c r="U323" s="34">
        <v>67690</v>
      </c>
      <c r="V323" s="34">
        <v>68366.710000000006</v>
      </c>
      <c r="W323" s="34">
        <v>69051.37</v>
      </c>
      <c r="X323" s="34">
        <v>69742.080000000002</v>
      </c>
      <c r="Y323" s="34">
        <v>70426.86</v>
      </c>
      <c r="Z323" s="34">
        <v>71118.708599999998</v>
      </c>
      <c r="AA323" s="34">
        <v>71817.625685999999</v>
      </c>
      <c r="AB323" s="34">
        <v>72522.611942860007</v>
      </c>
      <c r="AC323" s="34">
        <v>73235.668062288605</v>
      </c>
      <c r="AD323" s="6"/>
      <c r="AE323" s="6"/>
      <c r="AF323" s="6"/>
    </row>
    <row r="324" spans="1:32" s="4" customFormat="1">
      <c r="A324" s="4">
        <v>7</v>
      </c>
      <c r="B324" s="5">
        <v>40388.61</v>
      </c>
      <c r="C324" s="5">
        <v>41215.629999999997</v>
      </c>
      <c r="D324" s="5">
        <v>42208.28</v>
      </c>
      <c r="E324" s="5">
        <v>43199.92</v>
      </c>
      <c r="F324" s="5">
        <v>44191.57</v>
      </c>
      <c r="G324" s="5">
        <v>45186.239999999998</v>
      </c>
      <c r="H324" s="5">
        <v>46178.89</v>
      </c>
      <c r="I324" s="5">
        <v>47170.54</v>
      </c>
      <c r="J324" s="5">
        <v>48164.2</v>
      </c>
      <c r="K324" s="5">
        <v>49156.85</v>
      </c>
      <c r="L324" s="5">
        <v>50150.5</v>
      </c>
      <c r="M324" s="5">
        <v>51141.15</v>
      </c>
      <c r="N324" s="5">
        <v>52136.82</v>
      </c>
      <c r="O324" s="5">
        <v>53129.47</v>
      </c>
      <c r="P324" s="5">
        <v>54120.12</v>
      </c>
      <c r="Q324" s="5">
        <v>55114.78</v>
      </c>
      <c r="R324" s="5">
        <v>56105.42</v>
      </c>
      <c r="S324" s="5">
        <v>57097.07</v>
      </c>
      <c r="T324" s="5">
        <v>58084.74</v>
      </c>
      <c r="U324" s="5">
        <v>58665.38</v>
      </c>
      <c r="V324" s="5">
        <v>59251.08</v>
      </c>
      <c r="W324" s="5">
        <v>59843.85</v>
      </c>
      <c r="X324" s="5">
        <v>60442.66</v>
      </c>
      <c r="Y324" s="5">
        <v>61036.54</v>
      </c>
      <c r="Z324" s="5">
        <v>61636.475400000003</v>
      </c>
      <c r="AA324" s="5">
        <v>62241.470154000002</v>
      </c>
      <c r="AB324" s="5">
        <v>62852.524855540003</v>
      </c>
      <c r="AC324" s="5">
        <v>63470.640104095401</v>
      </c>
      <c r="AD324" s="6"/>
      <c r="AE324" s="6"/>
      <c r="AF324" s="6"/>
    </row>
    <row r="325" spans="1:32" s="4" customFormat="1">
      <c r="A325" s="4">
        <v>1</v>
      </c>
      <c r="B325" s="5">
        <v>37145.08</v>
      </c>
      <c r="C325" s="5">
        <v>37906.44</v>
      </c>
      <c r="D325" s="5">
        <v>38898.089999999997</v>
      </c>
      <c r="E325" s="5">
        <v>39891.75</v>
      </c>
      <c r="F325" s="5">
        <v>40884.400000000001</v>
      </c>
      <c r="G325" s="5">
        <v>41876.050000000003</v>
      </c>
      <c r="H325" s="5">
        <v>42870</v>
      </c>
      <c r="I325" s="5">
        <v>43862.36</v>
      </c>
      <c r="J325" s="5">
        <v>44855.02</v>
      </c>
      <c r="K325" s="5">
        <v>45848.68</v>
      </c>
      <c r="L325" s="5">
        <v>46842</v>
      </c>
      <c r="M325" s="5">
        <v>47832.98</v>
      </c>
      <c r="N325" s="5">
        <v>48826.64</v>
      </c>
      <c r="O325" s="5">
        <v>49820.29</v>
      </c>
      <c r="P325" s="5">
        <v>50810.94</v>
      </c>
      <c r="Q325" s="5">
        <v>51804.6</v>
      </c>
      <c r="R325" s="5">
        <v>52798.25</v>
      </c>
      <c r="S325" s="5">
        <v>53788.9</v>
      </c>
      <c r="T325" s="5">
        <v>54775.56</v>
      </c>
      <c r="U325" s="5">
        <v>55323.89</v>
      </c>
      <c r="V325" s="5">
        <v>55875.26</v>
      </c>
      <c r="W325" s="5">
        <v>56434.69</v>
      </c>
      <c r="X325" s="5">
        <v>56998.18</v>
      </c>
      <c r="Y325" s="5">
        <v>57558.729999999996</v>
      </c>
      <c r="Z325" s="5">
        <v>58124.327299999997</v>
      </c>
      <c r="AA325" s="5">
        <v>58694.980573000001</v>
      </c>
      <c r="AB325" s="5">
        <v>59271.690378729996</v>
      </c>
      <c r="AC325" s="5">
        <v>59854.457282517302</v>
      </c>
      <c r="AD325" s="6"/>
      <c r="AE325" s="6"/>
      <c r="AF325" s="6"/>
    </row>
    <row r="326" spans="1:32" s="4" customFormat="1">
      <c r="A326" s="4">
        <v>2</v>
      </c>
      <c r="B326" s="5">
        <v>33901.54</v>
      </c>
      <c r="C326" s="5">
        <v>34595.26</v>
      </c>
      <c r="D326" s="5">
        <v>35488.949999999997</v>
      </c>
      <c r="E326" s="5">
        <v>36413.96</v>
      </c>
      <c r="F326" s="5">
        <v>37309.660000000003</v>
      </c>
      <c r="G326" s="5">
        <v>38236.67</v>
      </c>
      <c r="H326" s="5">
        <v>39131.360000000001</v>
      </c>
      <c r="I326" s="5">
        <v>40054.35</v>
      </c>
      <c r="J326" s="5">
        <v>40949.040000000001</v>
      </c>
      <c r="K326" s="5">
        <v>41874.050000000003</v>
      </c>
      <c r="L326" s="5">
        <v>42767.74</v>
      </c>
      <c r="M326" s="5">
        <v>43695.76</v>
      </c>
      <c r="N326" s="5">
        <v>44589.45</v>
      </c>
      <c r="O326" s="5">
        <v>45516.47</v>
      </c>
      <c r="P326" s="5">
        <v>46410.15</v>
      </c>
      <c r="Q326" s="5">
        <v>47335.15</v>
      </c>
      <c r="R326" s="5">
        <v>48227.83</v>
      </c>
      <c r="S326" s="5">
        <v>49155.85</v>
      </c>
      <c r="T326" s="5">
        <v>50041.53</v>
      </c>
      <c r="U326" s="5">
        <v>50542.41</v>
      </c>
      <c r="V326" s="5">
        <v>51048.32</v>
      </c>
      <c r="W326" s="5">
        <v>51558.28</v>
      </c>
      <c r="X326" s="5">
        <v>52072.29</v>
      </c>
      <c r="Y326" s="5">
        <v>52584.36</v>
      </c>
      <c r="Z326" s="5">
        <v>53100.473599999998</v>
      </c>
      <c r="AA326" s="5">
        <v>53622.638336000004</v>
      </c>
      <c r="AB326" s="5">
        <v>54148.854719360002</v>
      </c>
      <c r="AC326" s="5">
        <v>54681.123266553601</v>
      </c>
      <c r="AD326" s="6"/>
      <c r="AE326" s="6"/>
      <c r="AF326" s="6"/>
    </row>
    <row r="327" spans="1:32" s="4" customFormat="1">
      <c r="A327" s="4">
        <v>3</v>
      </c>
      <c r="B327" s="5">
        <v>32440.35</v>
      </c>
      <c r="C327" s="5">
        <v>33103.79</v>
      </c>
      <c r="D327" s="5">
        <v>33834.870000000003</v>
      </c>
      <c r="E327" s="5">
        <v>34761.879999999997</v>
      </c>
      <c r="F327" s="5">
        <v>35654.559999999998</v>
      </c>
      <c r="G327" s="5">
        <v>36580.57</v>
      </c>
      <c r="H327" s="5">
        <v>37474.26</v>
      </c>
      <c r="I327" s="5">
        <v>38403.279999999999</v>
      </c>
      <c r="J327" s="5">
        <v>39295.96</v>
      </c>
      <c r="K327" s="5">
        <v>40221.980000000003</v>
      </c>
      <c r="L327" s="5">
        <v>41113.65</v>
      </c>
      <c r="M327" s="5">
        <v>42038.66</v>
      </c>
      <c r="N327" s="5">
        <v>42935.360000000001</v>
      </c>
      <c r="O327" s="5">
        <v>43860.36</v>
      </c>
      <c r="P327" s="5">
        <v>44756.06</v>
      </c>
      <c r="Q327" s="5">
        <v>45681.07</v>
      </c>
      <c r="R327" s="5">
        <v>46576.76</v>
      </c>
      <c r="S327" s="5">
        <v>47500.76</v>
      </c>
      <c r="T327" s="5">
        <v>48387.45</v>
      </c>
      <c r="U327" s="5">
        <v>48871.16</v>
      </c>
      <c r="V327" s="5">
        <v>49360.91</v>
      </c>
      <c r="W327" s="5">
        <v>49852.7</v>
      </c>
      <c r="X327" s="5">
        <v>50352.56</v>
      </c>
      <c r="Y327" s="5">
        <v>50844.43</v>
      </c>
      <c r="Z327" s="5">
        <v>51343.374300000003</v>
      </c>
      <c r="AA327" s="5">
        <v>51848.368043000002</v>
      </c>
      <c r="AB327" s="5">
        <v>52357.411723429999</v>
      </c>
      <c r="AC327" s="5">
        <v>52872.5058406643</v>
      </c>
      <c r="AD327" s="6"/>
      <c r="AE327" s="6"/>
      <c r="AF327" s="6"/>
    </row>
    <row r="328" spans="1:32" s="9" customFormat="1">
      <c r="A328" s="1"/>
      <c r="B328" s="2" t="s">
        <v>104</v>
      </c>
      <c r="C328" s="2" t="s">
        <v>105</v>
      </c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</row>
    <row r="329" spans="1:32" s="4" customFormat="1">
      <c r="A329" s="4">
        <v>8</v>
      </c>
      <c r="B329" s="63">
        <v>45411.42</v>
      </c>
      <c r="C329" s="63">
        <v>46319.22</v>
      </c>
      <c r="D329" s="63">
        <v>47524.86</v>
      </c>
      <c r="E329" s="63">
        <v>48728.46</v>
      </c>
      <c r="F329" s="63">
        <v>49934.1</v>
      </c>
      <c r="G329" s="63">
        <v>51295.8</v>
      </c>
      <c r="H329" s="63">
        <v>52658.52</v>
      </c>
      <c r="I329" s="63">
        <v>54023.28</v>
      </c>
      <c r="J329" s="63">
        <v>55387.02</v>
      </c>
      <c r="K329" s="63">
        <v>56749.74</v>
      </c>
      <c r="L329" s="63">
        <v>58112.46</v>
      </c>
      <c r="M329" s="63">
        <v>59476.2</v>
      </c>
      <c r="N329" s="63">
        <v>60839.94</v>
      </c>
      <c r="O329" s="63">
        <v>62203.68</v>
      </c>
      <c r="P329" s="63">
        <v>63566.400000000001</v>
      </c>
      <c r="Q329" s="63">
        <v>64929.120000000003</v>
      </c>
      <c r="R329" s="63">
        <v>66292.86</v>
      </c>
      <c r="S329" s="63">
        <v>67656.600000000006</v>
      </c>
      <c r="T329" s="63">
        <v>69020.34</v>
      </c>
      <c r="U329" s="63">
        <v>69980.160000000003</v>
      </c>
      <c r="V329" s="63">
        <v>71010.36</v>
      </c>
      <c r="W329" s="63">
        <v>72255.78</v>
      </c>
      <c r="X329" s="63">
        <v>72970.8</v>
      </c>
      <c r="Y329" s="63">
        <v>73695</v>
      </c>
      <c r="Z329" s="63">
        <v>74431.44</v>
      </c>
      <c r="AA329" s="63">
        <v>74431.44</v>
      </c>
      <c r="AB329" s="63">
        <v>74431.44</v>
      </c>
      <c r="AC329" s="63">
        <v>75175.02</v>
      </c>
      <c r="AD329" s="63">
        <v>75175.02</v>
      </c>
      <c r="AE329" s="63">
        <v>75175.02</v>
      </c>
      <c r="AF329" s="63">
        <v>75175.02</v>
      </c>
    </row>
    <row r="330" spans="1:32" s="4" customFormat="1">
      <c r="A330" s="4">
        <v>7</v>
      </c>
      <c r="B330" s="63">
        <v>42069.9</v>
      </c>
      <c r="C330" s="63">
        <v>42911.4</v>
      </c>
      <c r="D330" s="63">
        <v>43815.12</v>
      </c>
      <c r="E330" s="63">
        <v>44717.82</v>
      </c>
      <c r="F330" s="63">
        <v>45620.52</v>
      </c>
      <c r="G330" s="63">
        <v>46524.24</v>
      </c>
      <c r="H330" s="63">
        <v>47546.28</v>
      </c>
      <c r="I330" s="63">
        <v>48569.34</v>
      </c>
      <c r="J330" s="63">
        <v>49592.4</v>
      </c>
      <c r="K330" s="63">
        <v>50614.44</v>
      </c>
      <c r="L330" s="63">
        <v>51637.5</v>
      </c>
      <c r="M330" s="63">
        <v>52658.52</v>
      </c>
      <c r="N330" s="63">
        <v>53682.6</v>
      </c>
      <c r="O330" s="63">
        <v>54704.639999999999</v>
      </c>
      <c r="P330" s="63">
        <v>55726.68</v>
      </c>
      <c r="Q330" s="63">
        <v>56749.74</v>
      </c>
      <c r="R330" s="63">
        <v>57772.800000000003</v>
      </c>
      <c r="S330" s="63">
        <v>58793.82</v>
      </c>
      <c r="T330" s="63">
        <v>59817.9</v>
      </c>
      <c r="U330" s="63">
        <v>60634.92</v>
      </c>
      <c r="V330" s="63">
        <v>61423.38</v>
      </c>
      <c r="W330" s="63">
        <v>62403.6</v>
      </c>
      <c r="X330" s="63">
        <v>63026.82</v>
      </c>
      <c r="Y330" s="63">
        <v>63657.18</v>
      </c>
      <c r="Z330" s="63">
        <v>64989.3</v>
      </c>
      <c r="AA330" s="63">
        <v>64989.3</v>
      </c>
      <c r="AB330" s="63">
        <v>64989.3</v>
      </c>
      <c r="AC330" s="63">
        <v>66356.100000000006</v>
      </c>
      <c r="AD330" s="63">
        <v>66356.100000000006</v>
      </c>
      <c r="AE330" s="63">
        <v>66356.100000000006</v>
      </c>
      <c r="AF330" s="63">
        <v>66356.100000000006</v>
      </c>
    </row>
    <row r="331" spans="1:32" s="4" customFormat="1">
      <c r="A331" s="4">
        <v>1</v>
      </c>
      <c r="B331" s="63">
        <v>38727.360000000001</v>
      </c>
      <c r="C331" s="63">
        <v>39501.54</v>
      </c>
      <c r="D331" s="63">
        <v>40405.26</v>
      </c>
      <c r="E331" s="63">
        <v>41308.980000000003</v>
      </c>
      <c r="F331" s="63">
        <v>42211.68</v>
      </c>
      <c r="G331" s="63">
        <v>43115.4</v>
      </c>
      <c r="H331" s="63">
        <v>44139.48</v>
      </c>
      <c r="I331" s="63">
        <v>45160.5</v>
      </c>
      <c r="J331" s="63">
        <v>46183.56</v>
      </c>
      <c r="K331" s="63">
        <v>47205.599999999999</v>
      </c>
      <c r="L331" s="63">
        <v>48228.66</v>
      </c>
      <c r="M331" s="63">
        <v>49250.7</v>
      </c>
      <c r="N331" s="63">
        <v>50273.760000000002</v>
      </c>
      <c r="O331" s="63">
        <v>51295.8</v>
      </c>
      <c r="P331" s="63">
        <v>52318.86</v>
      </c>
      <c r="Q331" s="63">
        <v>53341.919999999998</v>
      </c>
      <c r="R331" s="63">
        <v>54363.96</v>
      </c>
      <c r="S331" s="63">
        <v>55387.02</v>
      </c>
      <c r="T331" s="63">
        <v>56429.46</v>
      </c>
      <c r="U331" s="63">
        <v>57189.36</v>
      </c>
      <c r="V331" s="63">
        <v>57939.06</v>
      </c>
      <c r="W331" s="63">
        <v>58872.36</v>
      </c>
      <c r="X331" s="63">
        <v>59460.9</v>
      </c>
      <c r="Y331" s="63">
        <v>60055.56</v>
      </c>
      <c r="Z331" s="63">
        <v>61376.46</v>
      </c>
      <c r="AA331" s="63">
        <v>61376.46</v>
      </c>
      <c r="AB331" s="63">
        <v>61376.46</v>
      </c>
      <c r="AC331" s="63">
        <v>62727.96</v>
      </c>
      <c r="AD331" s="63">
        <v>62727.96</v>
      </c>
      <c r="AE331" s="63">
        <v>62727.96</v>
      </c>
      <c r="AF331" s="63">
        <v>62727.96</v>
      </c>
    </row>
    <row r="332" spans="1:32" s="4" customFormat="1">
      <c r="A332" s="4">
        <v>2</v>
      </c>
      <c r="B332" s="63">
        <v>35238.959999999999</v>
      </c>
      <c r="C332" s="63">
        <v>35943.78</v>
      </c>
      <c r="D332" s="63">
        <v>36757.74</v>
      </c>
      <c r="E332" s="63">
        <v>37600.26</v>
      </c>
      <c r="F332" s="63">
        <v>38413.199999999997</v>
      </c>
      <c r="G332" s="63">
        <v>39366.9</v>
      </c>
      <c r="H332" s="63">
        <v>40286.94</v>
      </c>
      <c r="I332" s="63">
        <v>41240.639999999999</v>
      </c>
      <c r="J332" s="63">
        <v>42160.68</v>
      </c>
      <c r="K332" s="63">
        <v>43115.4</v>
      </c>
      <c r="L332" s="63">
        <v>44036.46</v>
      </c>
      <c r="M332" s="63">
        <v>44991.18</v>
      </c>
      <c r="N332" s="63">
        <v>45911.22</v>
      </c>
      <c r="O332" s="63">
        <v>46865.94</v>
      </c>
      <c r="P332" s="63">
        <v>47785.98</v>
      </c>
      <c r="Q332" s="63">
        <v>48739.68</v>
      </c>
      <c r="R332" s="63">
        <v>49659.72</v>
      </c>
      <c r="S332" s="63">
        <v>50614.44</v>
      </c>
      <c r="T332" s="63">
        <v>51670.14</v>
      </c>
      <c r="U332" s="63">
        <v>52183.199999999997</v>
      </c>
      <c r="V332" s="63">
        <v>52867.62</v>
      </c>
      <c r="W332" s="63">
        <v>53686.68</v>
      </c>
      <c r="X332" s="63">
        <v>54219.12</v>
      </c>
      <c r="Y332" s="63">
        <v>54762.78</v>
      </c>
      <c r="Z332" s="63">
        <v>55801.14</v>
      </c>
      <c r="AA332" s="63">
        <v>55801.14</v>
      </c>
      <c r="AB332" s="63">
        <v>55801.14</v>
      </c>
      <c r="AC332" s="63">
        <v>56862.96</v>
      </c>
      <c r="AD332" s="63">
        <v>56862.96</v>
      </c>
      <c r="AE332" s="63">
        <v>56862.96</v>
      </c>
      <c r="AF332" s="63">
        <v>56862.96</v>
      </c>
    </row>
    <row r="333" spans="1:32" s="4" customFormat="1">
      <c r="A333" s="4">
        <v>3</v>
      </c>
      <c r="B333" s="63">
        <v>33715.08</v>
      </c>
      <c r="C333" s="63">
        <v>34389.300000000003</v>
      </c>
      <c r="D333" s="63">
        <v>35052.300000000003</v>
      </c>
      <c r="E333" s="63">
        <v>35894.82</v>
      </c>
      <c r="F333" s="63">
        <v>36707.760000000002</v>
      </c>
      <c r="G333" s="63">
        <v>37662.480000000003</v>
      </c>
      <c r="H333" s="63">
        <v>38582.519999999997</v>
      </c>
      <c r="I333" s="63">
        <v>39537.24</v>
      </c>
      <c r="J333" s="63">
        <v>40457.279999999999</v>
      </c>
      <c r="K333" s="63">
        <v>41412</v>
      </c>
      <c r="L333" s="63">
        <v>42331.02</v>
      </c>
      <c r="M333" s="63">
        <v>43285.74</v>
      </c>
      <c r="N333" s="63">
        <v>44206.8</v>
      </c>
      <c r="O333" s="63">
        <v>45160.5</v>
      </c>
      <c r="P333" s="63">
        <v>46081.56</v>
      </c>
      <c r="Q333" s="63">
        <v>47035.26</v>
      </c>
      <c r="R333" s="63">
        <v>47956.32</v>
      </c>
      <c r="S333" s="63">
        <v>48910.02</v>
      </c>
      <c r="T333" s="63">
        <v>49831.08</v>
      </c>
      <c r="U333" s="63">
        <v>50462.46</v>
      </c>
      <c r="V333" s="63">
        <v>51128.52</v>
      </c>
      <c r="W333" s="63">
        <v>51925.14</v>
      </c>
      <c r="X333" s="63">
        <v>52441.26</v>
      </c>
      <c r="Y333" s="63">
        <v>52963.5</v>
      </c>
      <c r="Z333" s="63">
        <v>53967.18</v>
      </c>
      <c r="AA333" s="63">
        <v>53967.18</v>
      </c>
      <c r="AB333" s="63">
        <v>53967.18</v>
      </c>
      <c r="AC333" s="63">
        <v>54994.32</v>
      </c>
      <c r="AD333" s="63">
        <v>54994.32</v>
      </c>
      <c r="AE333" s="63">
        <v>54994.32</v>
      </c>
      <c r="AF333" s="63">
        <v>54994.32</v>
      </c>
    </row>
    <row r="334" spans="1:32" s="9" customFormat="1">
      <c r="A334" s="1"/>
      <c r="B334" s="64" t="s">
        <v>106</v>
      </c>
      <c r="C334" s="2" t="s">
        <v>107</v>
      </c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</row>
    <row r="335" spans="1:32" s="4" customFormat="1">
      <c r="A335" s="65">
        <v>8</v>
      </c>
      <c r="B335" s="66">
        <v>43620</v>
      </c>
      <c r="C335" s="66">
        <v>44862</v>
      </c>
      <c r="D335" s="66">
        <v>46102</v>
      </c>
      <c r="E335" s="66">
        <v>47349</v>
      </c>
      <c r="F335" s="66">
        <v>48593</v>
      </c>
      <c r="G335" s="66">
        <v>49837</v>
      </c>
      <c r="H335" s="66">
        <v>51081</v>
      </c>
      <c r="I335" s="66">
        <v>52325</v>
      </c>
      <c r="J335" s="66">
        <v>53568</v>
      </c>
      <c r="K335" s="66">
        <v>54812</v>
      </c>
      <c r="L335" s="66">
        <v>56057</v>
      </c>
      <c r="M335" s="66">
        <v>57300</v>
      </c>
      <c r="N335" s="66">
        <v>58544</v>
      </c>
      <c r="O335" s="66">
        <v>59786</v>
      </c>
      <c r="P335" s="66">
        <v>61030</v>
      </c>
      <c r="Q335" s="66">
        <v>62274</v>
      </c>
      <c r="R335" s="66">
        <v>63517</v>
      </c>
      <c r="S335" s="66">
        <v>64761</v>
      </c>
      <c r="T335" s="66">
        <v>65392</v>
      </c>
      <c r="U335" s="66">
        <v>66027</v>
      </c>
      <c r="V335" s="66">
        <v>66669</v>
      </c>
      <c r="W335" s="66">
        <v>67318</v>
      </c>
      <c r="X335" s="66">
        <v>67973</v>
      </c>
      <c r="Y335" s="66">
        <v>68614</v>
      </c>
      <c r="Z335" s="24"/>
      <c r="AA335" s="24"/>
      <c r="AB335" s="24"/>
      <c r="AC335" s="24"/>
      <c r="AD335" s="24"/>
      <c r="AE335" s="24"/>
      <c r="AF335" s="24"/>
    </row>
    <row r="336" spans="1:32" s="4" customFormat="1">
      <c r="A336" s="65">
        <v>7</v>
      </c>
      <c r="B336" s="66">
        <v>40510</v>
      </c>
      <c r="C336" s="66">
        <v>41442</v>
      </c>
      <c r="D336" s="66">
        <v>42376</v>
      </c>
      <c r="E336" s="66">
        <v>43308</v>
      </c>
      <c r="F336" s="66">
        <v>44240</v>
      </c>
      <c r="G336" s="66">
        <v>45174</v>
      </c>
      <c r="H336" s="66">
        <v>46106</v>
      </c>
      <c r="I336" s="66">
        <v>47038</v>
      </c>
      <c r="J336" s="66">
        <v>47972</v>
      </c>
      <c r="K336" s="66">
        <v>48904</v>
      </c>
      <c r="L336" s="66">
        <v>49837</v>
      </c>
      <c r="M336" s="66">
        <v>50770</v>
      </c>
      <c r="N336" s="66">
        <v>51704</v>
      </c>
      <c r="O336" s="66">
        <v>52635</v>
      </c>
      <c r="P336" s="66">
        <v>53568</v>
      </c>
      <c r="Q336" s="66">
        <v>54502</v>
      </c>
      <c r="R336" s="66">
        <v>55433</v>
      </c>
      <c r="S336" s="66">
        <v>56366</v>
      </c>
      <c r="T336" s="66">
        <v>56912</v>
      </c>
      <c r="U336" s="66">
        <v>57464</v>
      </c>
      <c r="V336" s="66">
        <v>58020</v>
      </c>
      <c r="W336" s="66">
        <v>58582</v>
      </c>
      <c r="X336" s="66">
        <v>59150</v>
      </c>
      <c r="Y336" s="66">
        <v>59706</v>
      </c>
      <c r="Z336" s="24"/>
      <c r="AA336" s="24"/>
      <c r="AB336" s="24"/>
      <c r="AC336" s="24"/>
      <c r="AD336" s="24"/>
      <c r="AE336" s="24"/>
      <c r="AF336" s="24"/>
    </row>
    <row r="337" spans="1:32" s="4" customFormat="1">
      <c r="A337" s="65">
        <v>1</v>
      </c>
      <c r="B337" s="66">
        <v>37401</v>
      </c>
      <c r="C337" s="66">
        <v>38334</v>
      </c>
      <c r="D337" s="66">
        <v>39265</v>
      </c>
      <c r="E337" s="66">
        <v>40199</v>
      </c>
      <c r="F337" s="66">
        <v>41132</v>
      </c>
      <c r="G337" s="66">
        <v>42063</v>
      </c>
      <c r="H337" s="66">
        <v>42997</v>
      </c>
      <c r="I337" s="66">
        <v>43930</v>
      </c>
      <c r="J337" s="66">
        <v>44862</v>
      </c>
      <c r="K337" s="66">
        <v>45795</v>
      </c>
      <c r="L337" s="66">
        <v>46729</v>
      </c>
      <c r="M337" s="66">
        <v>47661</v>
      </c>
      <c r="N337" s="66">
        <v>48593</v>
      </c>
      <c r="O337" s="66">
        <v>49527</v>
      </c>
      <c r="P337" s="66">
        <v>50460</v>
      </c>
      <c r="Q337" s="66">
        <v>51391</v>
      </c>
      <c r="R337" s="66">
        <v>52325</v>
      </c>
      <c r="S337" s="66">
        <v>53258</v>
      </c>
      <c r="T337" s="66">
        <v>53772</v>
      </c>
      <c r="U337" s="66">
        <v>54291</v>
      </c>
      <c r="V337" s="66">
        <v>54816</v>
      </c>
      <c r="W337" s="66">
        <v>55348</v>
      </c>
      <c r="X337" s="66">
        <v>55882</v>
      </c>
      <c r="Y337" s="66">
        <v>56405</v>
      </c>
      <c r="Z337" s="24"/>
      <c r="AA337" s="24"/>
      <c r="AB337" s="24"/>
      <c r="AC337" s="24"/>
      <c r="AD337" s="24"/>
      <c r="AE337" s="24"/>
      <c r="AF337" s="24"/>
    </row>
    <row r="338" spans="1:32" s="4" customFormat="1">
      <c r="A338" s="65">
        <v>2</v>
      </c>
      <c r="B338" s="66">
        <v>34292</v>
      </c>
      <c r="C338" s="66">
        <v>35132</v>
      </c>
      <c r="D338" s="66">
        <v>36001</v>
      </c>
      <c r="E338" s="66">
        <v>36840</v>
      </c>
      <c r="F338" s="66">
        <v>37710</v>
      </c>
      <c r="G338" s="66">
        <v>38551</v>
      </c>
      <c r="H338" s="66">
        <v>39422</v>
      </c>
      <c r="I338" s="66">
        <v>40261</v>
      </c>
      <c r="J338" s="66">
        <v>41132</v>
      </c>
      <c r="K338" s="66">
        <v>41971</v>
      </c>
      <c r="L338" s="66">
        <v>42841</v>
      </c>
      <c r="M338" s="66">
        <v>43681</v>
      </c>
      <c r="N338" s="66">
        <v>44551</v>
      </c>
      <c r="O338" s="66">
        <v>45390</v>
      </c>
      <c r="P338" s="66">
        <v>46262</v>
      </c>
      <c r="Q338" s="66">
        <v>47101</v>
      </c>
      <c r="R338" s="66">
        <v>47972</v>
      </c>
      <c r="S338" s="66">
        <v>48812</v>
      </c>
      <c r="T338" s="66">
        <v>49284</v>
      </c>
      <c r="U338" s="66">
        <v>49756</v>
      </c>
      <c r="V338" s="66">
        <v>50236</v>
      </c>
      <c r="W338" s="66">
        <v>50720</v>
      </c>
      <c r="X338" s="66">
        <v>51209</v>
      </c>
      <c r="Y338" s="66">
        <v>51689</v>
      </c>
      <c r="Z338" s="24"/>
      <c r="AA338" s="24"/>
      <c r="AB338" s="24"/>
      <c r="AC338" s="24"/>
      <c r="AD338" s="24"/>
      <c r="AE338" s="24"/>
      <c r="AF338" s="24"/>
    </row>
    <row r="339" spans="1:32" s="4" customFormat="1">
      <c r="A339" s="65">
        <v>3</v>
      </c>
      <c r="B339" s="66">
        <v>32892</v>
      </c>
      <c r="C339" s="66">
        <v>33575</v>
      </c>
      <c r="D339" s="66">
        <v>34447</v>
      </c>
      <c r="E339" s="66">
        <v>35287</v>
      </c>
      <c r="F339" s="66">
        <v>36157</v>
      </c>
      <c r="G339" s="66">
        <v>36996</v>
      </c>
      <c r="H339" s="66">
        <v>37866</v>
      </c>
      <c r="I339" s="66">
        <v>38707</v>
      </c>
      <c r="J339" s="66">
        <v>39578</v>
      </c>
      <c r="K339" s="66">
        <v>40415</v>
      </c>
      <c r="L339" s="66">
        <v>41286</v>
      </c>
      <c r="M339" s="66">
        <v>42126</v>
      </c>
      <c r="N339" s="66">
        <v>42997</v>
      </c>
      <c r="O339" s="66">
        <v>43837</v>
      </c>
      <c r="P339" s="66">
        <v>44707</v>
      </c>
      <c r="Q339" s="66">
        <v>45546</v>
      </c>
      <c r="R339" s="66">
        <v>46418</v>
      </c>
      <c r="S339" s="66">
        <v>47257</v>
      </c>
      <c r="T339" s="66">
        <v>47712</v>
      </c>
      <c r="U339" s="66">
        <v>48170</v>
      </c>
      <c r="V339" s="66">
        <v>48635</v>
      </c>
      <c r="W339" s="66">
        <v>49102</v>
      </c>
      <c r="X339" s="66">
        <v>49575</v>
      </c>
      <c r="Y339" s="66">
        <v>50037</v>
      </c>
      <c r="Z339" s="24"/>
      <c r="AA339" s="24"/>
      <c r="AB339" s="24"/>
      <c r="AC339" s="24"/>
      <c r="AD339" s="24"/>
      <c r="AE339" s="24"/>
      <c r="AF339" s="24"/>
    </row>
    <row r="340" spans="1:32" s="9" customFormat="1">
      <c r="A340" s="1"/>
      <c r="B340" s="2" t="s">
        <v>108</v>
      </c>
      <c r="C340" s="2" t="s">
        <v>154</v>
      </c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</row>
    <row r="341" spans="1:32" s="4" customFormat="1">
      <c r="A341" s="67">
        <v>8</v>
      </c>
      <c r="B341" s="68">
        <v>41353</v>
      </c>
      <c r="C341" s="68">
        <v>42556</v>
      </c>
      <c r="D341" s="68">
        <v>43761</v>
      </c>
      <c r="E341" s="68">
        <v>44965</v>
      </c>
      <c r="F341" s="68">
        <v>46170</v>
      </c>
      <c r="G341" s="68">
        <v>47375</v>
      </c>
      <c r="H341" s="68">
        <v>48579</v>
      </c>
      <c r="I341" s="68">
        <v>49784</v>
      </c>
      <c r="J341" s="68">
        <v>50988</v>
      </c>
      <c r="K341" s="68">
        <v>52193</v>
      </c>
      <c r="L341" s="68">
        <v>53398</v>
      </c>
      <c r="M341" s="68">
        <v>54602</v>
      </c>
      <c r="N341" s="68">
        <v>55807</v>
      </c>
      <c r="O341" s="68">
        <v>57011</v>
      </c>
      <c r="P341" s="68">
        <v>58215</v>
      </c>
      <c r="Q341" s="68">
        <v>59420</v>
      </c>
      <c r="R341" s="68">
        <v>60624</v>
      </c>
      <c r="S341" s="68">
        <v>61829</v>
      </c>
      <c r="T341" s="68">
        <v>62437</v>
      </c>
      <c r="U341" s="68">
        <v>63054</v>
      </c>
      <c r="V341" s="68">
        <v>63675</v>
      </c>
      <c r="W341" s="68">
        <v>64305</v>
      </c>
      <c r="X341" s="68">
        <v>64940</v>
      </c>
      <c r="Y341" s="68">
        <v>65581</v>
      </c>
      <c r="Z341" s="6"/>
      <c r="AA341" s="6"/>
      <c r="AB341" s="6"/>
      <c r="AC341" s="6"/>
      <c r="AD341" s="6"/>
      <c r="AE341" s="6"/>
      <c r="AF341" s="6"/>
    </row>
    <row r="342" spans="1:32" s="4" customFormat="1">
      <c r="A342" s="67">
        <v>7</v>
      </c>
      <c r="B342" s="68">
        <v>38341</v>
      </c>
      <c r="C342" s="68">
        <v>39244</v>
      </c>
      <c r="D342" s="68">
        <v>40148</v>
      </c>
      <c r="E342" s="68">
        <v>41051</v>
      </c>
      <c r="F342" s="68">
        <v>41954</v>
      </c>
      <c r="G342" s="68">
        <v>42858</v>
      </c>
      <c r="H342" s="68">
        <v>43761</v>
      </c>
      <c r="I342" s="68">
        <v>44664</v>
      </c>
      <c r="J342" s="68">
        <v>45568</v>
      </c>
      <c r="K342" s="68">
        <v>46471</v>
      </c>
      <c r="L342" s="68">
        <v>47375</v>
      </c>
      <c r="M342" s="68">
        <v>48278</v>
      </c>
      <c r="N342" s="68">
        <v>49182</v>
      </c>
      <c r="O342" s="68">
        <v>50085</v>
      </c>
      <c r="P342" s="68">
        <v>50988</v>
      </c>
      <c r="Q342" s="68">
        <v>51892</v>
      </c>
      <c r="R342" s="68">
        <v>52795</v>
      </c>
      <c r="S342" s="68">
        <v>53698</v>
      </c>
      <c r="T342" s="68">
        <v>54227</v>
      </c>
      <c r="U342" s="68">
        <v>54761</v>
      </c>
      <c r="V342" s="68">
        <v>55300</v>
      </c>
      <c r="W342" s="68">
        <v>55844</v>
      </c>
      <c r="X342" s="68">
        <v>56394</v>
      </c>
      <c r="Y342" s="68">
        <v>56950</v>
      </c>
      <c r="Z342" s="6"/>
      <c r="AA342" s="6"/>
      <c r="AB342" s="6"/>
      <c r="AC342" s="6"/>
      <c r="AD342" s="6"/>
      <c r="AE342" s="6"/>
      <c r="AF342" s="6"/>
    </row>
    <row r="343" spans="1:32" s="4" customFormat="1">
      <c r="A343" s="67">
        <v>1</v>
      </c>
      <c r="B343" s="68">
        <v>35330</v>
      </c>
      <c r="C343" s="68">
        <v>36233</v>
      </c>
      <c r="D343" s="68">
        <v>37136</v>
      </c>
      <c r="E343" s="68">
        <v>38040</v>
      </c>
      <c r="F343" s="68">
        <v>39846</v>
      </c>
      <c r="G343" s="68">
        <v>40750</v>
      </c>
      <c r="H343" s="68">
        <v>41653</v>
      </c>
      <c r="I343" s="68">
        <v>42556</v>
      </c>
      <c r="J343" s="68">
        <v>43460</v>
      </c>
      <c r="K343" s="68">
        <v>44364</v>
      </c>
      <c r="L343" s="68">
        <v>45267</v>
      </c>
      <c r="M343" s="68">
        <v>46170</v>
      </c>
      <c r="N343" s="68">
        <v>47074</v>
      </c>
      <c r="O343" s="68">
        <v>47977</v>
      </c>
      <c r="P343" s="68">
        <v>48880</v>
      </c>
      <c r="Q343" s="68">
        <v>49784</v>
      </c>
      <c r="R343" s="68">
        <v>50687</v>
      </c>
      <c r="S343" s="68">
        <v>51186</v>
      </c>
      <c r="T343" s="68">
        <v>51689</v>
      </c>
      <c r="U343" s="68">
        <v>52197</v>
      </c>
      <c r="V343" s="68">
        <v>52711</v>
      </c>
      <c r="W343" s="68">
        <v>53229</v>
      </c>
      <c r="X343" s="68">
        <v>53753</v>
      </c>
      <c r="Y343" s="68">
        <v>54251</v>
      </c>
      <c r="Z343" s="6"/>
      <c r="AA343" s="6"/>
      <c r="AB343" s="6"/>
      <c r="AC343" s="6"/>
      <c r="AD343" s="6"/>
      <c r="AE343" s="6"/>
      <c r="AF343" s="6"/>
    </row>
    <row r="344" spans="1:32" s="4" customFormat="1">
      <c r="A344" s="67">
        <v>2</v>
      </c>
      <c r="B344" s="68">
        <v>32319</v>
      </c>
      <c r="C344" s="68">
        <v>33132</v>
      </c>
      <c r="D344" s="68">
        <v>33974</v>
      </c>
      <c r="E344" s="68">
        <v>34787</v>
      </c>
      <c r="F344" s="68">
        <v>35630</v>
      </c>
      <c r="G344" s="68">
        <v>36444</v>
      </c>
      <c r="H344" s="68">
        <v>37287</v>
      </c>
      <c r="I344" s="68">
        <v>38100</v>
      </c>
      <c r="J344" s="68">
        <v>38943</v>
      </c>
      <c r="K344" s="68">
        <v>39756</v>
      </c>
      <c r="L344" s="68">
        <v>40599</v>
      </c>
      <c r="M344" s="68">
        <v>41412</v>
      </c>
      <c r="N344" s="68">
        <v>42255</v>
      </c>
      <c r="O344" s="68">
        <v>43068</v>
      </c>
      <c r="P344" s="68">
        <v>43912</v>
      </c>
      <c r="Q344" s="68">
        <v>44725</v>
      </c>
      <c r="R344" s="68">
        <v>45568</v>
      </c>
      <c r="S344" s="68">
        <v>46381</v>
      </c>
      <c r="T344" s="68">
        <v>46837</v>
      </c>
      <c r="U344" s="68">
        <v>47296</v>
      </c>
      <c r="V344" s="68">
        <v>47761</v>
      </c>
      <c r="W344" s="68">
        <v>48230</v>
      </c>
      <c r="X344" s="68">
        <v>48703</v>
      </c>
      <c r="Y344" s="68">
        <v>49182</v>
      </c>
      <c r="Z344" s="6"/>
      <c r="AA344" s="6"/>
      <c r="AB344" s="6"/>
      <c r="AC344" s="6"/>
      <c r="AD344" s="6"/>
      <c r="AE344" s="6"/>
      <c r="AF344" s="6"/>
    </row>
    <row r="345" spans="1:32" s="4" customFormat="1">
      <c r="A345" s="67">
        <v>3</v>
      </c>
      <c r="B345" s="68">
        <v>30963</v>
      </c>
      <c r="C345" s="68">
        <v>31625</v>
      </c>
      <c r="D345" s="68">
        <v>32469</v>
      </c>
      <c r="E345" s="68">
        <v>33282</v>
      </c>
      <c r="F345" s="68">
        <v>34125</v>
      </c>
      <c r="G345" s="68">
        <v>34938</v>
      </c>
      <c r="H345" s="68">
        <v>35781</v>
      </c>
      <c r="I345" s="68">
        <v>36595</v>
      </c>
      <c r="J345" s="68">
        <v>37438</v>
      </c>
      <c r="K345" s="68">
        <v>38250</v>
      </c>
      <c r="L345" s="68">
        <v>39093</v>
      </c>
      <c r="M345" s="68">
        <v>39906</v>
      </c>
      <c r="N345" s="68">
        <v>40750</v>
      </c>
      <c r="O345" s="68">
        <v>41563</v>
      </c>
      <c r="P345" s="68">
        <v>42406</v>
      </c>
      <c r="Q345" s="68">
        <v>43219</v>
      </c>
      <c r="R345" s="68">
        <v>44063</v>
      </c>
      <c r="S345" s="68">
        <v>44876</v>
      </c>
      <c r="T345" s="68">
        <v>45316</v>
      </c>
      <c r="U345" s="68">
        <v>45760</v>
      </c>
      <c r="V345" s="68">
        <v>46210</v>
      </c>
      <c r="W345" s="68">
        <v>46663</v>
      </c>
      <c r="X345" s="68">
        <v>47121</v>
      </c>
      <c r="Y345" s="68">
        <v>47583</v>
      </c>
      <c r="Z345" s="6"/>
      <c r="AA345" s="6"/>
      <c r="AB345" s="6"/>
      <c r="AC345" s="6"/>
      <c r="AD345" s="6"/>
      <c r="AE345" s="6"/>
      <c r="AF345" s="6"/>
    </row>
    <row r="346" spans="1:32" s="9" customFormat="1">
      <c r="A346" s="1"/>
      <c r="B346" s="2" t="s">
        <v>109</v>
      </c>
      <c r="C346" s="2" t="s">
        <v>156</v>
      </c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</row>
    <row r="347" spans="1:32" s="4" customFormat="1">
      <c r="A347" s="4">
        <v>8</v>
      </c>
      <c r="B347" s="5">
        <v>41503</v>
      </c>
      <c r="C347" s="5">
        <v>41503</v>
      </c>
      <c r="D347" s="5">
        <v>41503</v>
      </c>
      <c r="E347" s="5">
        <v>42706</v>
      </c>
      <c r="F347" s="5">
        <v>43911</v>
      </c>
      <c r="G347" s="5">
        <v>45115</v>
      </c>
      <c r="H347" s="5">
        <v>46320</v>
      </c>
      <c r="I347" s="5">
        <v>47525</v>
      </c>
      <c r="J347" s="5">
        <v>48729</v>
      </c>
      <c r="K347" s="5">
        <v>49934</v>
      </c>
      <c r="L347" s="5">
        <v>51138</v>
      </c>
      <c r="M347" s="5">
        <v>52343</v>
      </c>
      <c r="N347" s="5">
        <v>53548</v>
      </c>
      <c r="O347" s="5">
        <v>54752</v>
      </c>
      <c r="P347" s="5">
        <v>54880</v>
      </c>
      <c r="Q347" s="5">
        <v>56060</v>
      </c>
      <c r="R347" s="5">
        <v>57241</v>
      </c>
      <c r="S347" s="5">
        <v>58422</v>
      </c>
      <c r="T347" s="5">
        <v>59603</v>
      </c>
      <c r="U347" s="5">
        <v>60784</v>
      </c>
      <c r="V347" s="5">
        <v>61382</v>
      </c>
      <c r="W347" s="5">
        <v>61986</v>
      </c>
      <c r="X347" s="5">
        <v>62596</v>
      </c>
      <c r="Y347" s="5">
        <v>63212</v>
      </c>
      <c r="Z347" s="5">
        <v>63834</v>
      </c>
      <c r="AA347" s="23"/>
      <c r="AB347" s="23"/>
      <c r="AC347" s="23"/>
      <c r="AD347" s="23"/>
      <c r="AE347" s="23"/>
      <c r="AF347" s="23"/>
    </row>
    <row r="348" spans="1:32" s="4" customFormat="1">
      <c r="A348" s="4">
        <v>7</v>
      </c>
      <c r="B348" s="5">
        <v>38491</v>
      </c>
      <c r="C348" s="5">
        <v>38491</v>
      </c>
      <c r="D348" s="5">
        <v>38491</v>
      </c>
      <c r="E348" s="5">
        <v>39394</v>
      </c>
      <c r="F348" s="5">
        <v>40298</v>
      </c>
      <c r="G348" s="5">
        <v>41201</v>
      </c>
      <c r="H348" s="5">
        <v>42104</v>
      </c>
      <c r="I348" s="5">
        <v>43008</v>
      </c>
      <c r="J348" s="5">
        <v>43911</v>
      </c>
      <c r="K348" s="5">
        <v>44814</v>
      </c>
      <c r="L348" s="5">
        <v>45718</v>
      </c>
      <c r="M348" s="5">
        <v>46621</v>
      </c>
      <c r="N348" s="5">
        <v>47525</v>
      </c>
      <c r="O348" s="5">
        <v>48428</v>
      </c>
      <c r="P348" s="5">
        <v>48384</v>
      </c>
      <c r="Q348" s="5">
        <v>49270</v>
      </c>
      <c r="R348" s="5">
        <v>50156</v>
      </c>
      <c r="S348" s="5">
        <v>51041</v>
      </c>
      <c r="T348" s="5">
        <v>51927</v>
      </c>
      <c r="U348" s="5">
        <v>52813</v>
      </c>
      <c r="V348" s="5">
        <v>53331</v>
      </c>
      <c r="W348" s="5">
        <v>53854</v>
      </c>
      <c r="X348" s="5">
        <v>54383</v>
      </c>
      <c r="Y348" s="5">
        <v>54917</v>
      </c>
      <c r="Z348" s="5">
        <v>55455</v>
      </c>
      <c r="AA348" s="23"/>
      <c r="AB348" s="23"/>
      <c r="AC348" s="23"/>
      <c r="AD348" s="23"/>
      <c r="AE348" s="23"/>
      <c r="AF348" s="23"/>
    </row>
    <row r="349" spans="1:32" s="4" customFormat="1">
      <c r="A349" s="4">
        <v>1</v>
      </c>
      <c r="B349" s="5">
        <v>35480</v>
      </c>
      <c r="C349" s="5">
        <v>35480</v>
      </c>
      <c r="D349" s="5">
        <v>35480</v>
      </c>
      <c r="E349" s="5">
        <v>36383</v>
      </c>
      <c r="F349" s="5">
        <v>37286</v>
      </c>
      <c r="G349" s="5">
        <v>38190</v>
      </c>
      <c r="H349" s="5">
        <v>39093</v>
      </c>
      <c r="I349" s="5">
        <v>39996</v>
      </c>
      <c r="J349" s="5">
        <v>40900</v>
      </c>
      <c r="K349" s="5">
        <v>41803</v>
      </c>
      <c r="L349" s="5">
        <v>42706</v>
      </c>
      <c r="M349" s="5">
        <v>43610</v>
      </c>
      <c r="N349" s="5">
        <v>44514</v>
      </c>
      <c r="O349" s="5">
        <v>45417</v>
      </c>
      <c r="P349" s="5">
        <v>45432</v>
      </c>
      <c r="Q349" s="5">
        <v>46317</v>
      </c>
      <c r="R349" s="5">
        <v>47204</v>
      </c>
      <c r="S349" s="5">
        <v>48089</v>
      </c>
      <c r="T349" s="5">
        <v>48974</v>
      </c>
      <c r="U349" s="5">
        <v>49861</v>
      </c>
      <c r="V349" s="5">
        <v>50350</v>
      </c>
      <c r="W349" s="5">
        <v>50842</v>
      </c>
      <c r="X349" s="5">
        <v>51341</v>
      </c>
      <c r="Y349" s="5">
        <v>51844</v>
      </c>
      <c r="Z349" s="5">
        <v>52353</v>
      </c>
      <c r="AA349" s="23"/>
      <c r="AB349" s="23"/>
      <c r="AC349" s="23"/>
      <c r="AD349" s="23"/>
      <c r="AE349" s="23"/>
      <c r="AF349" s="23"/>
    </row>
    <row r="350" spans="1:32" s="4" customFormat="1">
      <c r="A350" s="4">
        <v>2</v>
      </c>
      <c r="B350" s="5">
        <v>32469</v>
      </c>
      <c r="C350" s="5">
        <v>32469</v>
      </c>
      <c r="D350" s="5">
        <v>32469</v>
      </c>
      <c r="E350" s="5">
        <v>33282</v>
      </c>
      <c r="F350" s="5">
        <v>34124</v>
      </c>
      <c r="G350" s="5">
        <v>34937</v>
      </c>
      <c r="H350" s="5">
        <v>35780</v>
      </c>
      <c r="I350" s="5">
        <v>36594</v>
      </c>
      <c r="J350" s="5">
        <v>37437</v>
      </c>
      <c r="K350" s="5">
        <v>38250</v>
      </c>
      <c r="L350" s="5">
        <v>39093</v>
      </c>
      <c r="M350" s="5">
        <v>39906</v>
      </c>
      <c r="N350" s="5">
        <v>40749</v>
      </c>
      <c r="O350" s="5">
        <v>41562</v>
      </c>
      <c r="P350" s="5">
        <v>41595</v>
      </c>
      <c r="Q350" s="5">
        <v>42391</v>
      </c>
      <c r="R350" s="5">
        <v>43218</v>
      </c>
      <c r="S350" s="5">
        <v>44015</v>
      </c>
      <c r="T350" s="5">
        <v>44842</v>
      </c>
      <c r="U350" s="5">
        <v>45638</v>
      </c>
      <c r="V350" s="5">
        <v>46085</v>
      </c>
      <c r="W350" s="5">
        <v>46536</v>
      </c>
      <c r="X350" s="5">
        <v>46991</v>
      </c>
      <c r="Y350" s="5">
        <v>47451</v>
      </c>
      <c r="Z350" s="5">
        <v>47916</v>
      </c>
      <c r="AA350" s="23"/>
      <c r="AB350" s="23"/>
      <c r="AC350" s="23"/>
      <c r="AD350" s="23"/>
      <c r="AE350" s="23"/>
      <c r="AF350" s="23"/>
    </row>
    <row r="351" spans="1:32" s="4" customFormat="1">
      <c r="A351" s="4">
        <v>3</v>
      </c>
      <c r="B351" s="5">
        <v>31113</v>
      </c>
      <c r="C351" s="5">
        <v>31113</v>
      </c>
      <c r="D351" s="5">
        <v>31113</v>
      </c>
      <c r="E351" s="5">
        <v>31775</v>
      </c>
      <c r="F351" s="5">
        <v>32619</v>
      </c>
      <c r="G351" s="5">
        <v>33432</v>
      </c>
      <c r="H351" s="5">
        <v>34275</v>
      </c>
      <c r="I351" s="5">
        <v>35088</v>
      </c>
      <c r="J351" s="5">
        <v>35931</v>
      </c>
      <c r="K351" s="5">
        <v>36745</v>
      </c>
      <c r="L351" s="5">
        <v>37588</v>
      </c>
      <c r="M351" s="5">
        <v>38400</v>
      </c>
      <c r="N351" s="5">
        <v>39243</v>
      </c>
      <c r="O351" s="5">
        <v>40056</v>
      </c>
      <c r="P351" s="5">
        <v>40118</v>
      </c>
      <c r="Q351" s="5">
        <v>40915</v>
      </c>
      <c r="R351" s="5">
        <v>41742</v>
      </c>
      <c r="S351" s="5">
        <v>42539</v>
      </c>
      <c r="T351" s="5">
        <v>43365</v>
      </c>
      <c r="U351" s="5">
        <v>44163</v>
      </c>
      <c r="V351" s="5">
        <v>44594</v>
      </c>
      <c r="W351" s="5">
        <v>45030</v>
      </c>
      <c r="X351" s="5">
        <v>45470</v>
      </c>
      <c r="Y351" s="5">
        <v>45915</v>
      </c>
      <c r="Z351" s="5">
        <v>46364</v>
      </c>
      <c r="AA351" s="23"/>
      <c r="AB351" s="23"/>
      <c r="AC351" s="23"/>
      <c r="AD351" s="23"/>
      <c r="AE351" s="23"/>
      <c r="AF351" s="23"/>
    </row>
    <row r="352" spans="1:32" s="9" customFormat="1">
      <c r="A352" s="1"/>
      <c r="B352" s="2" t="s">
        <v>110</v>
      </c>
      <c r="C352" s="2" t="s">
        <v>111</v>
      </c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</row>
    <row r="353" spans="1:32" s="4" customFormat="1">
      <c r="A353" s="4">
        <v>8</v>
      </c>
      <c r="B353" s="69">
        <v>43136</v>
      </c>
      <c r="C353" s="69">
        <v>44417</v>
      </c>
      <c r="D353" s="69">
        <v>45700</v>
      </c>
      <c r="E353" s="69">
        <v>46982</v>
      </c>
      <c r="F353" s="69">
        <v>48266.400000000001</v>
      </c>
      <c r="G353" s="69">
        <v>49548.54</v>
      </c>
      <c r="H353" s="69">
        <v>50831</v>
      </c>
      <c r="I353" s="69">
        <v>52115</v>
      </c>
      <c r="J353" s="69">
        <v>53397</v>
      </c>
      <c r="K353" s="69">
        <v>54680.160000000003</v>
      </c>
      <c r="L353" s="69">
        <v>55964.340000000004</v>
      </c>
      <c r="M353" s="69">
        <v>57246</v>
      </c>
      <c r="N353" s="69">
        <v>58529</v>
      </c>
      <c r="O353" s="69">
        <v>59811</v>
      </c>
      <c r="P353" s="69">
        <v>61094</v>
      </c>
      <c r="Q353" s="69">
        <v>62377.08</v>
      </c>
      <c r="R353" s="69">
        <v>63659</v>
      </c>
      <c r="S353" s="69">
        <v>64943.4</v>
      </c>
      <c r="T353" s="69">
        <v>65592</v>
      </c>
      <c r="U353" s="69">
        <v>66248</v>
      </c>
      <c r="V353" s="69">
        <v>66911</v>
      </c>
      <c r="W353" s="69">
        <v>67580</v>
      </c>
      <c r="X353" s="69">
        <v>68256.36</v>
      </c>
      <c r="Y353" s="69">
        <v>68939</v>
      </c>
      <c r="Z353" s="6"/>
      <c r="AA353" s="6"/>
      <c r="AB353" s="6"/>
      <c r="AC353" s="6"/>
      <c r="AD353" s="6"/>
      <c r="AE353" s="6"/>
      <c r="AF353" s="6"/>
    </row>
    <row r="354" spans="1:32" s="4" customFormat="1">
      <c r="A354" s="4">
        <v>7</v>
      </c>
      <c r="B354" s="69">
        <v>39927.9</v>
      </c>
      <c r="C354" s="69">
        <v>40890</v>
      </c>
      <c r="D354" s="69">
        <v>41852</v>
      </c>
      <c r="E354" s="69">
        <v>42814</v>
      </c>
      <c r="F354" s="69">
        <v>43776.36</v>
      </c>
      <c r="G354" s="69">
        <v>44739.24</v>
      </c>
      <c r="H354" s="69">
        <v>45700</v>
      </c>
      <c r="I354" s="69">
        <v>46662</v>
      </c>
      <c r="J354" s="69">
        <v>47625</v>
      </c>
      <c r="K354" s="69">
        <v>48586</v>
      </c>
      <c r="L354" s="69">
        <v>49548.54</v>
      </c>
      <c r="M354" s="69">
        <v>50511.42</v>
      </c>
      <c r="N354" s="69">
        <v>51474</v>
      </c>
      <c r="O354" s="69">
        <v>52435</v>
      </c>
      <c r="P354" s="69">
        <v>53397</v>
      </c>
      <c r="Q354" s="69">
        <v>54359.88</v>
      </c>
      <c r="R354" s="69">
        <v>55321</v>
      </c>
      <c r="S354" s="69">
        <v>56283</v>
      </c>
      <c r="T354" s="69">
        <v>56847</v>
      </c>
      <c r="U354" s="69">
        <v>57415</v>
      </c>
      <c r="V354" s="69">
        <v>57989</v>
      </c>
      <c r="W354" s="69">
        <v>58569</v>
      </c>
      <c r="X354" s="69">
        <v>59154</v>
      </c>
      <c r="Y354" s="69">
        <v>59747</v>
      </c>
      <c r="Z354" s="6"/>
      <c r="AA354" s="6"/>
      <c r="AB354" s="6"/>
      <c r="AC354" s="6"/>
      <c r="AD354" s="6"/>
      <c r="AE354" s="6"/>
      <c r="AF354" s="6"/>
    </row>
    <row r="355" spans="1:32" s="4" customFormat="1">
      <c r="A355" s="4">
        <v>1</v>
      </c>
      <c r="B355" s="69">
        <v>36721.020000000004</v>
      </c>
      <c r="C355" s="69">
        <v>37682.879999999997</v>
      </c>
      <c r="D355" s="69">
        <v>38645</v>
      </c>
      <c r="E355" s="69">
        <v>39607</v>
      </c>
      <c r="F355" s="69">
        <v>40569</v>
      </c>
      <c r="G355" s="69">
        <v>41531.340000000004</v>
      </c>
      <c r="H355" s="69">
        <v>42494.22</v>
      </c>
      <c r="I355" s="69">
        <v>43455.06</v>
      </c>
      <c r="J355" s="69">
        <v>44419</v>
      </c>
      <c r="K355" s="69">
        <v>45379.8</v>
      </c>
      <c r="L355" s="69">
        <v>46341.66</v>
      </c>
      <c r="M355" s="69">
        <v>47304</v>
      </c>
      <c r="N355" s="69">
        <v>48266.400000000001</v>
      </c>
      <c r="O355" s="69">
        <v>49229</v>
      </c>
      <c r="P355" s="69">
        <v>50190</v>
      </c>
      <c r="Q355" s="69">
        <v>51152</v>
      </c>
      <c r="R355" s="69">
        <v>52115</v>
      </c>
      <c r="S355" s="69">
        <v>53076</v>
      </c>
      <c r="T355" s="69">
        <v>53608.14</v>
      </c>
      <c r="U355" s="69">
        <v>54143.64</v>
      </c>
      <c r="V355" s="69">
        <v>54685.26</v>
      </c>
      <c r="W355" s="69">
        <v>55231.98</v>
      </c>
      <c r="X355" s="69">
        <v>55784</v>
      </c>
      <c r="Y355" s="69">
        <v>56343</v>
      </c>
      <c r="Z355" s="6"/>
      <c r="AA355" s="6"/>
      <c r="AB355" s="6"/>
      <c r="AC355" s="6"/>
      <c r="AD355" s="6"/>
      <c r="AE355" s="6"/>
      <c r="AF355" s="6"/>
    </row>
    <row r="356" spans="1:32" s="4" customFormat="1">
      <c r="A356" s="4">
        <v>2</v>
      </c>
      <c r="B356" s="69">
        <v>33514</v>
      </c>
      <c r="C356" s="69">
        <v>34380.120000000003</v>
      </c>
      <c r="D356" s="69">
        <v>35277</v>
      </c>
      <c r="E356" s="69">
        <v>36143</v>
      </c>
      <c r="F356" s="69">
        <v>37041.300000000003</v>
      </c>
      <c r="G356" s="69">
        <v>37908</v>
      </c>
      <c r="H356" s="69">
        <v>38804.879999999997</v>
      </c>
      <c r="I356" s="69">
        <v>39672</v>
      </c>
      <c r="J356" s="69">
        <v>40569</v>
      </c>
      <c r="K356" s="69">
        <v>41435.46</v>
      </c>
      <c r="L356" s="69">
        <v>42333</v>
      </c>
      <c r="M356" s="69">
        <v>43199.040000000001</v>
      </c>
      <c r="N356" s="69">
        <v>44096</v>
      </c>
      <c r="O356" s="69">
        <v>44962</v>
      </c>
      <c r="P356" s="69">
        <v>45861.24</v>
      </c>
      <c r="Q356" s="69">
        <v>46727.22</v>
      </c>
      <c r="R356" s="69">
        <v>47625</v>
      </c>
      <c r="S356" s="69">
        <v>48491</v>
      </c>
      <c r="T356" s="69">
        <v>48976.32</v>
      </c>
      <c r="U356" s="69">
        <v>49465</v>
      </c>
      <c r="V356" s="69">
        <v>49959.6</v>
      </c>
      <c r="W356" s="69">
        <v>50460</v>
      </c>
      <c r="X356" s="69">
        <v>50963</v>
      </c>
      <c r="Y356" s="69">
        <v>51474</v>
      </c>
      <c r="Z356" s="6"/>
      <c r="AA356" s="6"/>
      <c r="AB356" s="6"/>
      <c r="AC356" s="6"/>
      <c r="AD356" s="6"/>
      <c r="AE356" s="6"/>
      <c r="AF356" s="6"/>
    </row>
    <row r="357" spans="1:32" s="4" customFormat="1">
      <c r="A357" s="4">
        <v>3</v>
      </c>
      <c r="B357" s="69">
        <v>32070</v>
      </c>
      <c r="C357" s="69">
        <v>32775</v>
      </c>
      <c r="D357" s="69">
        <v>33674.28</v>
      </c>
      <c r="E357" s="69">
        <v>34540.26</v>
      </c>
      <c r="F357" s="69">
        <v>35437.86</v>
      </c>
      <c r="G357" s="69">
        <v>36303.840000000004</v>
      </c>
      <c r="H357" s="69">
        <v>37202.46</v>
      </c>
      <c r="I357" s="69">
        <v>38068</v>
      </c>
      <c r="J357" s="69">
        <v>38966.04</v>
      </c>
      <c r="K357" s="69">
        <v>39831</v>
      </c>
      <c r="L357" s="69">
        <v>40729</v>
      </c>
      <c r="M357" s="69">
        <v>41595</v>
      </c>
      <c r="N357" s="69">
        <v>42494.22</v>
      </c>
      <c r="O357" s="69">
        <v>43359.18</v>
      </c>
      <c r="P357" s="69">
        <v>44256.78</v>
      </c>
      <c r="Q357" s="69">
        <v>45123</v>
      </c>
      <c r="R357" s="69">
        <v>46022</v>
      </c>
      <c r="S357" s="69">
        <v>46888.38</v>
      </c>
      <c r="T357" s="69">
        <v>47356</v>
      </c>
      <c r="U357" s="69">
        <v>47829</v>
      </c>
      <c r="V357" s="69">
        <v>48308.22</v>
      </c>
      <c r="W357" s="69">
        <v>48790.68</v>
      </c>
      <c r="X357" s="69">
        <v>49279.26</v>
      </c>
      <c r="Y357" s="69">
        <v>49771</v>
      </c>
      <c r="Z357" s="6"/>
      <c r="AA357" s="6"/>
      <c r="AB357" s="6"/>
      <c r="AC357" s="6"/>
      <c r="AD357" s="6"/>
      <c r="AE357" s="6"/>
      <c r="AF357" s="6"/>
    </row>
    <row r="358" spans="1:32" s="9" customFormat="1">
      <c r="A358" s="1"/>
      <c r="B358" s="2" t="s">
        <v>112</v>
      </c>
      <c r="C358" s="2" t="s">
        <v>113</v>
      </c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</row>
    <row r="359" spans="1:32" s="4" customFormat="1">
      <c r="A359" s="4">
        <v>8</v>
      </c>
      <c r="B359" s="5">
        <v>45797</v>
      </c>
      <c r="C359" s="5">
        <v>47157</v>
      </c>
      <c r="D359" s="5">
        <v>48519</v>
      </c>
      <c r="E359" s="5">
        <v>49881</v>
      </c>
      <c r="F359" s="5">
        <v>51243</v>
      </c>
      <c r="G359" s="5">
        <v>52606</v>
      </c>
      <c r="H359" s="5">
        <v>53967</v>
      </c>
      <c r="I359" s="5">
        <v>55330</v>
      </c>
      <c r="J359" s="5">
        <v>56691</v>
      </c>
      <c r="K359" s="5">
        <v>58054</v>
      </c>
      <c r="L359" s="5">
        <v>59416</v>
      </c>
      <c r="M359" s="5">
        <v>60777</v>
      </c>
      <c r="N359" s="5">
        <v>62140</v>
      </c>
      <c r="O359" s="5">
        <v>63501</v>
      </c>
      <c r="P359" s="5">
        <v>64863</v>
      </c>
      <c r="Q359" s="5">
        <v>66225</v>
      </c>
      <c r="R359" s="5">
        <v>67586</v>
      </c>
      <c r="S359" s="5">
        <v>68949</v>
      </c>
      <c r="T359" s="5">
        <v>69639</v>
      </c>
      <c r="U359" s="5">
        <v>70334</v>
      </c>
      <c r="V359" s="5">
        <v>71038</v>
      </c>
      <c r="W359" s="5">
        <v>71749</v>
      </c>
      <c r="X359" s="5">
        <v>72467</v>
      </c>
      <c r="Y359" s="5">
        <v>73191</v>
      </c>
      <c r="Z359" s="5">
        <v>73191</v>
      </c>
      <c r="AA359" s="5">
        <v>73923</v>
      </c>
      <c r="AB359" s="5">
        <v>73923</v>
      </c>
      <c r="AC359" s="5">
        <v>74662</v>
      </c>
      <c r="AD359" s="6"/>
      <c r="AE359" s="6"/>
      <c r="AF359" s="6"/>
    </row>
    <row r="360" spans="1:32" s="4" customFormat="1">
      <c r="A360" s="4">
        <v>7</v>
      </c>
      <c r="B360" s="5">
        <v>42391</v>
      </c>
      <c r="C360" s="5">
        <v>43412</v>
      </c>
      <c r="D360" s="5">
        <v>44434</v>
      </c>
      <c r="E360" s="5">
        <v>45455</v>
      </c>
      <c r="F360" s="5">
        <v>46476</v>
      </c>
      <c r="G360" s="5">
        <v>47498</v>
      </c>
      <c r="H360" s="5">
        <v>48519</v>
      </c>
      <c r="I360" s="5">
        <v>49540</v>
      </c>
      <c r="J360" s="5">
        <v>50563</v>
      </c>
      <c r="K360" s="5">
        <v>51584</v>
      </c>
      <c r="L360" s="5">
        <v>52606</v>
      </c>
      <c r="M360" s="5">
        <v>53627</v>
      </c>
      <c r="N360" s="5">
        <v>54649</v>
      </c>
      <c r="O360" s="5">
        <v>55670</v>
      </c>
      <c r="P360" s="5">
        <v>56691</v>
      </c>
      <c r="Q360" s="5">
        <v>57713</v>
      </c>
      <c r="R360" s="5">
        <v>58734</v>
      </c>
      <c r="S360" s="5">
        <v>59755</v>
      </c>
      <c r="T360" s="5">
        <v>60353</v>
      </c>
      <c r="U360" s="5">
        <v>60957</v>
      </c>
      <c r="V360" s="5">
        <v>61567</v>
      </c>
      <c r="W360" s="5">
        <v>62182</v>
      </c>
      <c r="X360" s="5">
        <v>62804</v>
      </c>
      <c r="Y360" s="5">
        <v>63432</v>
      </c>
      <c r="Z360" s="5">
        <v>63432</v>
      </c>
      <c r="AA360" s="5">
        <v>64066</v>
      </c>
      <c r="AB360" s="5">
        <v>64066</v>
      </c>
      <c r="AC360" s="5">
        <v>64707</v>
      </c>
      <c r="AD360" s="6"/>
      <c r="AE360" s="6"/>
      <c r="AF360" s="6"/>
    </row>
    <row r="361" spans="1:32" s="4" customFormat="1">
      <c r="A361" s="4">
        <v>1</v>
      </c>
      <c r="B361" s="5">
        <v>38987</v>
      </c>
      <c r="C361" s="5">
        <v>40008</v>
      </c>
      <c r="D361" s="5">
        <v>41029</v>
      </c>
      <c r="E361" s="5">
        <v>42051</v>
      </c>
      <c r="F361" s="5">
        <v>43072</v>
      </c>
      <c r="G361" s="5">
        <v>44093</v>
      </c>
      <c r="H361" s="5">
        <v>45115</v>
      </c>
      <c r="I361" s="5">
        <v>46136</v>
      </c>
      <c r="J361" s="5">
        <v>47157</v>
      </c>
      <c r="K361" s="5">
        <v>48179</v>
      </c>
      <c r="L361" s="5">
        <v>49201</v>
      </c>
      <c r="M361" s="5">
        <v>50222</v>
      </c>
      <c r="N361" s="5">
        <v>51243</v>
      </c>
      <c r="O361" s="5">
        <v>52265</v>
      </c>
      <c r="P361" s="5">
        <v>53286</v>
      </c>
      <c r="Q361" s="5">
        <v>54308</v>
      </c>
      <c r="R361" s="5">
        <v>55330</v>
      </c>
      <c r="S361" s="5">
        <v>56351</v>
      </c>
      <c r="T361" s="5">
        <v>56915</v>
      </c>
      <c r="U361" s="5">
        <v>57484</v>
      </c>
      <c r="V361" s="5">
        <v>58058</v>
      </c>
      <c r="W361" s="5">
        <v>58639</v>
      </c>
      <c r="X361" s="5">
        <v>59225</v>
      </c>
      <c r="Y361" s="5">
        <v>59817</v>
      </c>
      <c r="Z361" s="5">
        <v>59817</v>
      </c>
      <c r="AA361" s="5">
        <v>60416</v>
      </c>
      <c r="AB361" s="5">
        <v>60416</v>
      </c>
      <c r="AC361" s="5">
        <v>61020</v>
      </c>
      <c r="AD361" s="6"/>
      <c r="AE361" s="6"/>
      <c r="AF361" s="6"/>
    </row>
    <row r="362" spans="1:32" s="4" customFormat="1">
      <c r="A362" s="4">
        <v>2</v>
      </c>
      <c r="B362" s="5">
        <v>35582</v>
      </c>
      <c r="C362" s="5">
        <v>36501</v>
      </c>
      <c r="D362" s="5">
        <v>37453</v>
      </c>
      <c r="E362" s="5">
        <v>38373</v>
      </c>
      <c r="F362" s="5">
        <v>39326</v>
      </c>
      <c r="G362" s="5">
        <v>40246</v>
      </c>
      <c r="H362" s="5">
        <v>41199</v>
      </c>
      <c r="I362" s="5">
        <v>42119</v>
      </c>
      <c r="J362" s="5">
        <v>43072</v>
      </c>
      <c r="K362" s="5">
        <v>43991</v>
      </c>
      <c r="L362" s="5">
        <v>44944</v>
      </c>
      <c r="M362" s="5">
        <v>45863</v>
      </c>
      <c r="N362" s="5">
        <v>46817</v>
      </c>
      <c r="O362" s="5">
        <v>47736</v>
      </c>
      <c r="P362" s="5">
        <v>48690</v>
      </c>
      <c r="Q362" s="5">
        <v>49609</v>
      </c>
      <c r="R362" s="5">
        <v>50563</v>
      </c>
      <c r="S362" s="5">
        <v>51482</v>
      </c>
      <c r="T362" s="5">
        <v>51998</v>
      </c>
      <c r="U362" s="5">
        <v>52516</v>
      </c>
      <c r="V362" s="5">
        <v>53042</v>
      </c>
      <c r="W362" s="5">
        <v>53573</v>
      </c>
      <c r="X362" s="5">
        <v>54107</v>
      </c>
      <c r="Y362" s="5">
        <v>54648</v>
      </c>
      <c r="Z362" s="5">
        <v>54648</v>
      </c>
      <c r="AA362" s="5">
        <v>55195</v>
      </c>
      <c r="AB362" s="5">
        <v>55195</v>
      </c>
      <c r="AC362" s="5">
        <v>55747</v>
      </c>
      <c r="AD362" s="6"/>
      <c r="AE362" s="6"/>
      <c r="AF362" s="6"/>
    </row>
    <row r="363" spans="1:32" s="4" customFormat="1">
      <c r="A363" s="4">
        <v>3</v>
      </c>
      <c r="B363" s="5">
        <v>34200</v>
      </c>
      <c r="C363" s="5">
        <v>34797</v>
      </c>
      <c r="D363" s="5">
        <v>35752</v>
      </c>
      <c r="E363" s="5">
        <v>36671</v>
      </c>
      <c r="F363" s="5">
        <v>37624</v>
      </c>
      <c r="G363" s="5">
        <v>38543</v>
      </c>
      <c r="H363" s="5">
        <v>39496</v>
      </c>
      <c r="I363" s="5">
        <v>40417</v>
      </c>
      <c r="J363" s="5">
        <v>41370</v>
      </c>
      <c r="K363" s="5">
        <v>42288</v>
      </c>
      <c r="L363" s="5">
        <v>43241</v>
      </c>
      <c r="M363" s="5">
        <v>44161</v>
      </c>
      <c r="N363" s="5">
        <v>45115</v>
      </c>
      <c r="O363" s="5">
        <v>46034</v>
      </c>
      <c r="P363" s="5">
        <v>46987</v>
      </c>
      <c r="Q363" s="5">
        <v>47907</v>
      </c>
      <c r="R363" s="5">
        <v>48861</v>
      </c>
      <c r="S363" s="5">
        <v>49780</v>
      </c>
      <c r="T363" s="5">
        <v>50278</v>
      </c>
      <c r="U363" s="5">
        <v>50780</v>
      </c>
      <c r="V363" s="5">
        <v>51289</v>
      </c>
      <c r="W363" s="5">
        <v>51801</v>
      </c>
      <c r="X363" s="5">
        <v>52319</v>
      </c>
      <c r="Y363" s="5">
        <v>52841</v>
      </c>
      <c r="Z363" s="5">
        <v>52841</v>
      </c>
      <c r="AA363" s="5">
        <v>53370</v>
      </c>
      <c r="AB363" s="5">
        <v>53370</v>
      </c>
      <c r="AC363" s="5">
        <v>53907</v>
      </c>
      <c r="AD363" s="6"/>
      <c r="AE363" s="6"/>
      <c r="AF363" s="6"/>
    </row>
    <row r="364" spans="1:32" s="9" customFormat="1">
      <c r="A364" s="1"/>
      <c r="B364" s="2">
        <v>3803</v>
      </c>
      <c r="C364" s="2" t="s">
        <v>114</v>
      </c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</row>
    <row r="365" spans="1:32" s="4" customFormat="1">
      <c r="A365" s="4">
        <v>8</v>
      </c>
      <c r="B365" s="70">
        <v>42642</v>
      </c>
      <c r="C365" s="70">
        <v>43511</v>
      </c>
      <c r="D365" s="70">
        <v>44401</v>
      </c>
      <c r="E365" s="70">
        <v>45722</v>
      </c>
      <c r="F365" s="70">
        <v>47040</v>
      </c>
      <c r="G365" s="70">
        <v>48363</v>
      </c>
      <c r="H365" s="70">
        <v>49682</v>
      </c>
      <c r="I365" s="70">
        <v>51002</v>
      </c>
      <c r="J365" s="70">
        <v>52323</v>
      </c>
      <c r="K365" s="70">
        <v>53644</v>
      </c>
      <c r="L365" s="70">
        <v>54965</v>
      </c>
      <c r="M365" s="70">
        <v>56285</v>
      </c>
      <c r="N365" s="70">
        <v>57605</v>
      </c>
      <c r="O365" s="70">
        <v>58926</v>
      </c>
      <c r="P365" s="70">
        <v>60246</v>
      </c>
      <c r="Q365" s="70">
        <v>61567</v>
      </c>
      <c r="R365" s="70">
        <v>62887</v>
      </c>
      <c r="S365" s="70">
        <v>64208</v>
      </c>
      <c r="T365" s="70">
        <v>65528</v>
      </c>
      <c r="U365" s="70">
        <v>66848</v>
      </c>
      <c r="V365" s="70">
        <v>67517</v>
      </c>
      <c r="W365" s="70">
        <v>68192</v>
      </c>
      <c r="X365" s="70">
        <v>68876</v>
      </c>
      <c r="Y365" s="70">
        <v>69563</v>
      </c>
      <c r="Z365" s="70">
        <v>70259</v>
      </c>
      <c r="AA365" s="70">
        <v>70754</v>
      </c>
      <c r="AB365" s="70">
        <v>71816</v>
      </c>
      <c r="AC365" s="6"/>
      <c r="AD365" s="6"/>
      <c r="AE365" s="6"/>
      <c r="AF365" s="6"/>
    </row>
    <row r="366" spans="1:32" s="4" customFormat="1">
      <c r="A366" s="4">
        <v>7</v>
      </c>
      <c r="B366" s="70">
        <v>39473</v>
      </c>
      <c r="C366" s="70">
        <v>40278</v>
      </c>
      <c r="D366" s="70">
        <v>41100</v>
      </c>
      <c r="E366" s="70">
        <v>42090</v>
      </c>
      <c r="F366" s="70">
        <v>43080</v>
      </c>
      <c r="G366" s="70">
        <v>44069</v>
      </c>
      <c r="H366" s="70">
        <v>45061</v>
      </c>
      <c r="I366" s="70">
        <v>46051</v>
      </c>
      <c r="J366" s="70">
        <v>47040</v>
      </c>
      <c r="K366" s="70">
        <v>48032</v>
      </c>
      <c r="L366" s="70">
        <v>49022</v>
      </c>
      <c r="M366" s="70">
        <v>50012</v>
      </c>
      <c r="N366" s="70">
        <v>51002</v>
      </c>
      <c r="O366" s="70">
        <v>51992</v>
      </c>
      <c r="P366" s="70">
        <v>52984</v>
      </c>
      <c r="Q366" s="70">
        <v>53974</v>
      </c>
      <c r="R366" s="70">
        <v>54965</v>
      </c>
      <c r="S366" s="70">
        <v>55955</v>
      </c>
      <c r="T366" s="70">
        <v>56945</v>
      </c>
      <c r="U366" s="70">
        <v>57936</v>
      </c>
      <c r="V366" s="70">
        <v>58515</v>
      </c>
      <c r="W366" s="70">
        <v>59099</v>
      </c>
      <c r="X366" s="70">
        <v>59690</v>
      </c>
      <c r="Y366" s="70">
        <v>60288</v>
      </c>
      <c r="Z366" s="70">
        <v>60890</v>
      </c>
      <c r="AA366" s="70">
        <v>61386</v>
      </c>
      <c r="AB366" s="70">
        <v>62307</v>
      </c>
      <c r="AC366" s="6"/>
      <c r="AD366" s="6"/>
      <c r="AE366" s="6"/>
      <c r="AF366" s="6"/>
    </row>
    <row r="367" spans="1:32" s="4" customFormat="1">
      <c r="A367" s="4">
        <v>1</v>
      </c>
      <c r="B367" s="70">
        <v>36301</v>
      </c>
      <c r="C367" s="70">
        <v>37041</v>
      </c>
      <c r="D367" s="70">
        <v>37798</v>
      </c>
      <c r="E367" s="70">
        <v>38789</v>
      </c>
      <c r="F367" s="70">
        <v>39779</v>
      </c>
      <c r="G367" s="70">
        <v>40769</v>
      </c>
      <c r="H367" s="70">
        <v>41759</v>
      </c>
      <c r="I367" s="70">
        <v>42750</v>
      </c>
      <c r="J367" s="70">
        <v>43741</v>
      </c>
      <c r="K367" s="70">
        <v>44730</v>
      </c>
      <c r="L367" s="70">
        <v>45722</v>
      </c>
      <c r="M367" s="70">
        <v>46711</v>
      </c>
      <c r="N367" s="70">
        <v>47701</v>
      </c>
      <c r="O367" s="70">
        <v>48693</v>
      </c>
      <c r="P367" s="70">
        <v>49682</v>
      </c>
      <c r="Q367" s="70">
        <v>50673</v>
      </c>
      <c r="R367" s="70">
        <v>51664</v>
      </c>
      <c r="S367" s="70">
        <v>52653</v>
      </c>
      <c r="T367" s="70">
        <v>53644</v>
      </c>
      <c r="U367" s="70">
        <v>54634</v>
      </c>
      <c r="V367" s="70">
        <v>55182</v>
      </c>
      <c r="W367" s="70">
        <v>55732</v>
      </c>
      <c r="X367" s="70">
        <v>56289</v>
      </c>
      <c r="Y367" s="70">
        <v>56853</v>
      </c>
      <c r="Z367" s="70">
        <v>57422</v>
      </c>
      <c r="AA367" s="70">
        <v>57918</v>
      </c>
      <c r="AB367" s="70">
        <v>58785</v>
      </c>
      <c r="AC367" s="6"/>
      <c r="AD367" s="6"/>
      <c r="AE367" s="6"/>
      <c r="AF367" s="6"/>
    </row>
    <row r="368" spans="1:32" s="4" customFormat="1">
      <c r="A368" s="4">
        <v>2</v>
      </c>
      <c r="B368" s="70">
        <v>33131</v>
      </c>
      <c r="C368" s="70">
        <v>33807</v>
      </c>
      <c r="D368" s="70">
        <v>34496</v>
      </c>
      <c r="E368" s="70">
        <v>35389</v>
      </c>
      <c r="F368" s="70">
        <v>36313</v>
      </c>
      <c r="G368" s="70">
        <v>37205</v>
      </c>
      <c r="H368" s="70">
        <v>38129</v>
      </c>
      <c r="I368" s="70">
        <v>39020</v>
      </c>
      <c r="J368" s="70">
        <v>39943</v>
      </c>
      <c r="K368" s="70">
        <v>40835</v>
      </c>
      <c r="L368" s="70">
        <v>41759</v>
      </c>
      <c r="M368" s="70">
        <v>42651</v>
      </c>
      <c r="N368" s="70">
        <v>43576</v>
      </c>
      <c r="O368" s="70">
        <v>44467</v>
      </c>
      <c r="P368" s="70">
        <v>45392</v>
      </c>
      <c r="Q368" s="70">
        <v>46283</v>
      </c>
      <c r="R368" s="70">
        <v>47206</v>
      </c>
      <c r="S368" s="70">
        <v>48097</v>
      </c>
      <c r="T368" s="70">
        <v>49022</v>
      </c>
      <c r="U368" s="70">
        <v>49914</v>
      </c>
      <c r="V368" s="70">
        <v>50412</v>
      </c>
      <c r="W368" s="70">
        <v>50916</v>
      </c>
      <c r="X368" s="70">
        <v>51425</v>
      </c>
      <c r="Y368" s="70">
        <v>51939</v>
      </c>
      <c r="Z368" s="70">
        <v>52460</v>
      </c>
      <c r="AA368" s="70">
        <v>52954</v>
      </c>
      <c r="AB368" s="70">
        <v>53750</v>
      </c>
      <c r="AC368" s="6"/>
      <c r="AD368" s="6"/>
      <c r="AE368" s="6"/>
      <c r="AF368" s="6"/>
    </row>
    <row r="369" spans="1:32" s="4" customFormat="1">
      <c r="A369" s="4">
        <v>3</v>
      </c>
      <c r="B369" s="70">
        <v>31704</v>
      </c>
      <c r="C369" s="70">
        <v>32351</v>
      </c>
      <c r="D369" s="70">
        <v>33012</v>
      </c>
      <c r="E369" s="70">
        <v>33739</v>
      </c>
      <c r="F369" s="70">
        <v>34662</v>
      </c>
      <c r="G369" s="70">
        <v>35552</v>
      </c>
      <c r="H369" s="70">
        <v>36478</v>
      </c>
      <c r="I369" s="70">
        <v>37369</v>
      </c>
      <c r="J369" s="70">
        <v>38294</v>
      </c>
      <c r="K369" s="70">
        <v>39184</v>
      </c>
      <c r="L369" s="70">
        <v>40109</v>
      </c>
      <c r="M369" s="70">
        <v>40999</v>
      </c>
      <c r="N369" s="70">
        <v>41924</v>
      </c>
      <c r="O369" s="70">
        <v>42817</v>
      </c>
      <c r="P369" s="70">
        <v>43741</v>
      </c>
      <c r="Q369" s="70">
        <v>44632</v>
      </c>
      <c r="R369" s="70">
        <v>45556</v>
      </c>
      <c r="S369" s="70">
        <v>46448</v>
      </c>
      <c r="T369" s="70">
        <v>47372</v>
      </c>
      <c r="U369" s="70">
        <v>48264</v>
      </c>
      <c r="V369" s="70">
        <v>48746</v>
      </c>
      <c r="W369" s="70">
        <v>49232</v>
      </c>
      <c r="X369" s="70">
        <v>49725</v>
      </c>
      <c r="Y369" s="70">
        <v>50223</v>
      </c>
      <c r="Z369" s="70">
        <v>50724</v>
      </c>
      <c r="AA369" s="70">
        <v>51220</v>
      </c>
      <c r="AB369" s="70">
        <v>51988</v>
      </c>
      <c r="AC369" s="6"/>
      <c r="AD369" s="6"/>
      <c r="AE369" s="6"/>
      <c r="AF369" s="6"/>
    </row>
    <row r="370" spans="1:32" s="9" customFormat="1">
      <c r="A370" s="1"/>
      <c r="B370" s="2" t="s">
        <v>115</v>
      </c>
      <c r="C370" s="2" t="s">
        <v>116</v>
      </c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</row>
    <row r="371" spans="1:32" s="4" customFormat="1">
      <c r="A371" s="4">
        <v>8</v>
      </c>
      <c r="B371" s="5">
        <v>42642</v>
      </c>
      <c r="C371" s="5">
        <v>43511</v>
      </c>
      <c r="D371" s="5">
        <v>44400</v>
      </c>
      <c r="E371" s="5">
        <v>45720</v>
      </c>
      <c r="F371" s="5">
        <v>47040</v>
      </c>
      <c r="G371" s="5">
        <v>48363</v>
      </c>
      <c r="H371" s="5">
        <v>49682</v>
      </c>
      <c r="I371" s="5">
        <v>51002</v>
      </c>
      <c r="J371" s="5">
        <v>52322</v>
      </c>
      <c r="K371" s="5">
        <v>53643</v>
      </c>
      <c r="L371" s="5">
        <v>54964</v>
      </c>
      <c r="M371" s="5">
        <v>56284</v>
      </c>
      <c r="N371" s="5">
        <v>57604</v>
      </c>
      <c r="O371" s="5">
        <v>58926</v>
      </c>
      <c r="P371" s="5">
        <v>60246</v>
      </c>
      <c r="Q371" s="5">
        <v>61567</v>
      </c>
      <c r="R371" s="5">
        <v>62887</v>
      </c>
      <c r="S371" s="5">
        <v>64207</v>
      </c>
      <c r="T371" s="5">
        <v>65527</v>
      </c>
      <c r="U371" s="5">
        <v>66847</v>
      </c>
      <c r="V371" s="5">
        <v>67516</v>
      </c>
      <c r="W371" s="5">
        <v>68192</v>
      </c>
      <c r="X371" s="5">
        <v>68875</v>
      </c>
      <c r="Y371" s="5">
        <v>69562</v>
      </c>
      <c r="Z371" s="5">
        <v>70259</v>
      </c>
      <c r="AA371" s="5">
        <v>70754</v>
      </c>
      <c r="AB371" s="5">
        <v>71816</v>
      </c>
      <c r="AC371" s="5">
        <f t="shared" ref="AC371:AF375" si="0">AB371</f>
        <v>71816</v>
      </c>
      <c r="AD371" s="5">
        <f t="shared" si="0"/>
        <v>71816</v>
      </c>
      <c r="AE371" s="5">
        <f t="shared" si="0"/>
        <v>71816</v>
      </c>
      <c r="AF371" s="5">
        <f t="shared" si="0"/>
        <v>71816</v>
      </c>
    </row>
    <row r="372" spans="1:32" s="4" customFormat="1">
      <c r="A372" s="4">
        <v>7</v>
      </c>
      <c r="B372" s="5">
        <v>30472</v>
      </c>
      <c r="C372" s="5">
        <v>40277</v>
      </c>
      <c r="D372" s="5">
        <v>41099</v>
      </c>
      <c r="E372" s="5">
        <v>42090</v>
      </c>
      <c r="F372" s="5">
        <v>43079</v>
      </c>
      <c r="G372" s="5">
        <v>44069</v>
      </c>
      <c r="H372" s="5">
        <v>45060</v>
      </c>
      <c r="I372" s="5">
        <v>46050</v>
      </c>
      <c r="J372" s="5">
        <v>47040</v>
      </c>
      <c r="K372" s="5">
        <v>48031</v>
      </c>
      <c r="L372" s="5">
        <v>49022</v>
      </c>
      <c r="M372" s="5">
        <v>50011</v>
      </c>
      <c r="N372" s="5">
        <v>51002</v>
      </c>
      <c r="O372" s="5">
        <v>51992</v>
      </c>
      <c r="P372" s="5">
        <v>52983</v>
      </c>
      <c r="Q372" s="5">
        <v>53974</v>
      </c>
      <c r="R372" s="5">
        <v>54964</v>
      </c>
      <c r="S372" s="5">
        <v>55955</v>
      </c>
      <c r="T372" s="5">
        <v>56944</v>
      </c>
      <c r="U372" s="5">
        <v>57936</v>
      </c>
      <c r="V372" s="5">
        <v>58515</v>
      </c>
      <c r="W372" s="5">
        <v>59098</v>
      </c>
      <c r="X372" s="5">
        <v>59690</v>
      </c>
      <c r="Y372" s="5">
        <v>60288</v>
      </c>
      <c r="Z372" s="5">
        <v>60889</v>
      </c>
      <c r="AA372" s="5">
        <v>61385</v>
      </c>
      <c r="AB372" s="5">
        <v>62306</v>
      </c>
      <c r="AC372" s="5">
        <f t="shared" si="0"/>
        <v>62306</v>
      </c>
      <c r="AD372" s="5">
        <f t="shared" si="0"/>
        <v>62306</v>
      </c>
      <c r="AE372" s="5">
        <f t="shared" si="0"/>
        <v>62306</v>
      </c>
      <c r="AF372" s="5">
        <f t="shared" si="0"/>
        <v>62306</v>
      </c>
    </row>
    <row r="373" spans="1:32" s="4" customFormat="1">
      <c r="A373" s="4">
        <v>1</v>
      </c>
      <c r="B373" s="5">
        <v>36300</v>
      </c>
      <c r="C373" s="5">
        <v>37041</v>
      </c>
      <c r="D373" s="5">
        <v>37798</v>
      </c>
      <c r="E373" s="5">
        <v>38788</v>
      </c>
      <c r="F373" s="5">
        <v>39778</v>
      </c>
      <c r="G373" s="5">
        <v>40769</v>
      </c>
      <c r="H373" s="5">
        <v>41758</v>
      </c>
      <c r="I373" s="5">
        <v>42750</v>
      </c>
      <c r="J373" s="5">
        <v>43740</v>
      </c>
      <c r="K373" s="5">
        <v>44730</v>
      </c>
      <c r="L373" s="5">
        <v>45721</v>
      </c>
      <c r="M373" s="5">
        <v>46710</v>
      </c>
      <c r="N373" s="5">
        <v>47701</v>
      </c>
      <c r="O373" s="5">
        <v>48692</v>
      </c>
      <c r="P373" s="5">
        <v>49682</v>
      </c>
      <c r="Q373" s="5">
        <v>50672</v>
      </c>
      <c r="R373" s="5">
        <v>51664</v>
      </c>
      <c r="S373" s="5">
        <v>52653</v>
      </c>
      <c r="T373" s="5">
        <v>53643</v>
      </c>
      <c r="U373" s="5">
        <v>54634</v>
      </c>
      <c r="V373" s="5">
        <v>55182</v>
      </c>
      <c r="W373" s="5">
        <v>55731</v>
      </c>
      <c r="X373" s="5">
        <v>56288</v>
      </c>
      <c r="Y373" s="5">
        <v>56852</v>
      </c>
      <c r="Z373" s="5">
        <v>57421</v>
      </c>
      <c r="AA373" s="5">
        <v>57917</v>
      </c>
      <c r="AB373" s="5">
        <v>58784</v>
      </c>
      <c r="AC373" s="5">
        <f t="shared" si="0"/>
        <v>58784</v>
      </c>
      <c r="AD373" s="5">
        <f t="shared" si="0"/>
        <v>58784</v>
      </c>
      <c r="AE373" s="5">
        <f t="shared" si="0"/>
        <v>58784</v>
      </c>
      <c r="AF373" s="5">
        <f t="shared" si="0"/>
        <v>58784</v>
      </c>
    </row>
    <row r="374" spans="1:32" s="4" customFormat="1">
      <c r="A374" s="4">
        <v>2</v>
      </c>
      <c r="B374" s="5">
        <v>33130</v>
      </c>
      <c r="C374" s="5">
        <v>33806</v>
      </c>
      <c r="D374" s="5">
        <v>34496</v>
      </c>
      <c r="E374" s="5">
        <v>35388</v>
      </c>
      <c r="F374" s="5">
        <v>36313</v>
      </c>
      <c r="G374" s="5">
        <v>37204</v>
      </c>
      <c r="H374" s="5">
        <v>38128</v>
      </c>
      <c r="I374" s="5">
        <v>39020</v>
      </c>
      <c r="J374" s="5">
        <v>39943</v>
      </c>
      <c r="K374" s="5">
        <v>40834</v>
      </c>
      <c r="L374" s="5">
        <v>41758</v>
      </c>
      <c r="M374" s="5">
        <v>42651</v>
      </c>
      <c r="N374" s="5">
        <v>43576</v>
      </c>
      <c r="O374" s="5">
        <v>44466</v>
      </c>
      <c r="P374" s="5">
        <v>45392</v>
      </c>
      <c r="Q374" s="5">
        <v>46282</v>
      </c>
      <c r="R374" s="5">
        <v>47205</v>
      </c>
      <c r="S374" s="5">
        <v>48097</v>
      </c>
      <c r="T374" s="5">
        <v>49022</v>
      </c>
      <c r="U374" s="5">
        <v>49913</v>
      </c>
      <c r="V374" s="5">
        <v>50412</v>
      </c>
      <c r="W374" s="5">
        <v>50916</v>
      </c>
      <c r="X374" s="5">
        <v>51425</v>
      </c>
      <c r="Y374" s="5">
        <v>51939</v>
      </c>
      <c r="Z374" s="5">
        <v>52459</v>
      </c>
      <c r="AA374" s="5">
        <v>52954</v>
      </c>
      <c r="AB374" s="5">
        <v>53749</v>
      </c>
      <c r="AC374" s="5">
        <f t="shared" si="0"/>
        <v>53749</v>
      </c>
      <c r="AD374" s="5">
        <f t="shared" si="0"/>
        <v>53749</v>
      </c>
      <c r="AE374" s="5">
        <f t="shared" si="0"/>
        <v>53749</v>
      </c>
      <c r="AF374" s="5">
        <f t="shared" si="0"/>
        <v>53749</v>
      </c>
    </row>
    <row r="375" spans="1:32" s="4" customFormat="1">
      <c r="A375" s="4">
        <v>3</v>
      </c>
      <c r="B375" s="5">
        <v>31703</v>
      </c>
      <c r="C375" s="5">
        <v>32351</v>
      </c>
      <c r="D375" s="5">
        <v>33012</v>
      </c>
      <c r="E375" s="5">
        <v>33738</v>
      </c>
      <c r="F375" s="5">
        <v>34661</v>
      </c>
      <c r="G375" s="5">
        <v>35552</v>
      </c>
      <c r="H375" s="5">
        <v>36478</v>
      </c>
      <c r="I375" s="5">
        <v>37368</v>
      </c>
      <c r="J375" s="5">
        <v>38293</v>
      </c>
      <c r="K375" s="5">
        <v>39184</v>
      </c>
      <c r="L375" s="5">
        <v>40109</v>
      </c>
      <c r="M375" s="5">
        <v>40998</v>
      </c>
      <c r="N375" s="5">
        <v>41924</v>
      </c>
      <c r="O375" s="5">
        <v>42816</v>
      </c>
      <c r="P375" s="5">
        <v>43740</v>
      </c>
      <c r="Q375" s="5">
        <v>44632</v>
      </c>
      <c r="R375" s="5">
        <v>45556</v>
      </c>
      <c r="S375" s="5">
        <v>46447</v>
      </c>
      <c r="T375" s="5">
        <v>47371</v>
      </c>
      <c r="U375" s="5">
        <v>48264</v>
      </c>
      <c r="V375" s="5">
        <v>48745</v>
      </c>
      <c r="W375" s="5">
        <v>49232</v>
      </c>
      <c r="X375" s="5">
        <v>49725</v>
      </c>
      <c r="Y375" s="5">
        <v>50222</v>
      </c>
      <c r="Z375" s="5">
        <v>50723</v>
      </c>
      <c r="AA375" s="5">
        <v>51220</v>
      </c>
      <c r="AB375" s="5">
        <v>51988</v>
      </c>
      <c r="AC375" s="5">
        <f t="shared" si="0"/>
        <v>51988</v>
      </c>
      <c r="AD375" s="5">
        <f t="shared" si="0"/>
        <v>51988</v>
      </c>
      <c r="AE375" s="5">
        <f t="shared" si="0"/>
        <v>51988</v>
      </c>
      <c r="AF375" s="5">
        <f t="shared" si="0"/>
        <v>51988</v>
      </c>
    </row>
    <row r="376" spans="1:32" s="9" customFormat="1">
      <c r="A376" s="1"/>
      <c r="B376" s="2" t="s">
        <v>117</v>
      </c>
      <c r="C376" s="2" t="s">
        <v>118</v>
      </c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</row>
    <row r="377" spans="1:32" s="4" customFormat="1">
      <c r="A377" s="4">
        <v>8</v>
      </c>
      <c r="B377" s="5">
        <v>42641</v>
      </c>
      <c r="C377" s="5">
        <v>43511</v>
      </c>
      <c r="D377" s="5">
        <v>44400</v>
      </c>
      <c r="E377" s="5">
        <v>45720</v>
      </c>
      <c r="F377" s="5">
        <v>47040</v>
      </c>
      <c r="G377" s="5">
        <v>48362</v>
      </c>
      <c r="H377" s="5">
        <v>49682</v>
      </c>
      <c r="I377" s="5">
        <v>51003</v>
      </c>
      <c r="J377" s="5">
        <v>52323</v>
      </c>
      <c r="K377" s="5">
        <v>53643</v>
      </c>
      <c r="L377" s="5">
        <v>54963</v>
      </c>
      <c r="M377" s="5">
        <v>56285</v>
      </c>
      <c r="N377" s="5">
        <v>57605</v>
      </c>
      <c r="O377" s="5">
        <v>58925</v>
      </c>
      <c r="P377" s="5">
        <v>60245</v>
      </c>
      <c r="Q377" s="5">
        <v>61565</v>
      </c>
      <c r="R377" s="5">
        <v>62886</v>
      </c>
      <c r="S377" s="5">
        <v>64207</v>
      </c>
      <c r="T377" s="5">
        <v>65528</v>
      </c>
      <c r="U377" s="5">
        <v>66848</v>
      </c>
      <c r="V377" s="5">
        <v>67515</v>
      </c>
      <c r="W377" s="5">
        <v>68191</v>
      </c>
      <c r="X377" s="5">
        <v>68874</v>
      </c>
      <c r="Y377" s="5">
        <v>69562</v>
      </c>
      <c r="Z377" s="5">
        <v>70257</v>
      </c>
      <c r="AA377" s="5">
        <v>70753</v>
      </c>
      <c r="AB377" s="5">
        <v>71815</v>
      </c>
      <c r="AC377" s="5">
        <v>71815</v>
      </c>
      <c r="AD377" s="5">
        <v>71815</v>
      </c>
      <c r="AE377" s="5">
        <v>71815</v>
      </c>
      <c r="AF377" s="5">
        <v>71815</v>
      </c>
    </row>
    <row r="378" spans="1:32" s="4" customFormat="1">
      <c r="A378" s="4">
        <v>7</v>
      </c>
      <c r="B378" s="5">
        <v>39470</v>
      </c>
      <c r="C378" s="5">
        <v>40277</v>
      </c>
      <c r="D378" s="5">
        <v>41099</v>
      </c>
      <c r="E378" s="5">
        <v>42089</v>
      </c>
      <c r="F378" s="5">
        <v>43079</v>
      </c>
      <c r="G378" s="5">
        <v>44071</v>
      </c>
      <c r="H378" s="5">
        <v>45060</v>
      </c>
      <c r="I378" s="5">
        <v>46051</v>
      </c>
      <c r="J378" s="5">
        <v>47040</v>
      </c>
      <c r="K378" s="5">
        <v>48031</v>
      </c>
      <c r="L378" s="5">
        <v>49022</v>
      </c>
      <c r="M378" s="5">
        <v>50012</v>
      </c>
      <c r="N378" s="5">
        <v>51003</v>
      </c>
      <c r="O378" s="5">
        <v>51993</v>
      </c>
      <c r="P378" s="5">
        <v>52983</v>
      </c>
      <c r="Q378" s="5">
        <v>53973</v>
      </c>
      <c r="R378" s="5">
        <v>54963</v>
      </c>
      <c r="S378" s="5">
        <v>55953</v>
      </c>
      <c r="T378" s="5">
        <v>56945</v>
      </c>
      <c r="U378" s="5">
        <v>57935</v>
      </c>
      <c r="V378" s="5">
        <v>58515</v>
      </c>
      <c r="W378" s="5">
        <v>59100</v>
      </c>
      <c r="X378" s="5">
        <v>59691</v>
      </c>
      <c r="Y378" s="5">
        <v>60287</v>
      </c>
      <c r="Z378" s="5">
        <v>60890</v>
      </c>
      <c r="AA378" s="5">
        <v>61385</v>
      </c>
      <c r="AB378" s="5">
        <v>62306</v>
      </c>
      <c r="AC378" s="5">
        <v>62306</v>
      </c>
      <c r="AD378" s="5">
        <v>62306</v>
      </c>
      <c r="AE378" s="5">
        <v>62306</v>
      </c>
      <c r="AF378" s="5">
        <v>62306</v>
      </c>
    </row>
    <row r="379" spans="1:32" s="4" customFormat="1">
      <c r="A379" s="4">
        <v>1</v>
      </c>
      <c r="B379" s="5">
        <v>36300</v>
      </c>
      <c r="C379" s="5">
        <v>37042</v>
      </c>
      <c r="D379" s="5">
        <v>37798</v>
      </c>
      <c r="E379" s="5">
        <v>38785</v>
      </c>
      <c r="F379" s="5">
        <v>39779</v>
      </c>
      <c r="G379" s="5">
        <v>40769</v>
      </c>
      <c r="H379" s="5">
        <v>41759</v>
      </c>
      <c r="I379" s="5">
        <v>42749</v>
      </c>
      <c r="J379" s="5">
        <v>43740</v>
      </c>
      <c r="K379" s="5">
        <v>44731</v>
      </c>
      <c r="L379" s="5">
        <v>45720</v>
      </c>
      <c r="M379" s="5">
        <v>46711</v>
      </c>
      <c r="N379" s="5">
        <v>47702</v>
      </c>
      <c r="O379" s="5">
        <v>48691</v>
      </c>
      <c r="P379" s="5">
        <v>49682</v>
      </c>
      <c r="Q379" s="5">
        <v>50672</v>
      </c>
      <c r="R379" s="5">
        <v>51663</v>
      </c>
      <c r="S379" s="5">
        <v>52653</v>
      </c>
      <c r="T379" s="5">
        <v>53643</v>
      </c>
      <c r="U379" s="5">
        <v>54633</v>
      </c>
      <c r="V379" s="5">
        <v>55184</v>
      </c>
      <c r="W379" s="5">
        <v>55733</v>
      </c>
      <c r="X379" s="5">
        <v>56291</v>
      </c>
      <c r="Y379" s="5">
        <v>56852</v>
      </c>
      <c r="Z379" s="5">
        <v>57419</v>
      </c>
      <c r="AA379" s="5">
        <v>57916</v>
      </c>
      <c r="AB379" s="5">
        <v>58783</v>
      </c>
      <c r="AC379" s="5">
        <v>58783</v>
      </c>
      <c r="AD379" s="5">
        <v>58783</v>
      </c>
      <c r="AE379" s="5">
        <v>58783</v>
      </c>
      <c r="AF379" s="5">
        <v>58783</v>
      </c>
    </row>
    <row r="380" spans="1:32" s="4" customFormat="1">
      <c r="A380" s="4">
        <v>2</v>
      </c>
      <c r="B380" s="5">
        <v>33131</v>
      </c>
      <c r="C380" s="5">
        <v>33806</v>
      </c>
      <c r="D380" s="5">
        <v>34497</v>
      </c>
      <c r="E380" s="5">
        <v>35387</v>
      </c>
      <c r="F380" s="5">
        <v>36312</v>
      </c>
      <c r="G380" s="5">
        <v>37204</v>
      </c>
      <c r="H380" s="5">
        <v>38128</v>
      </c>
      <c r="I380" s="5">
        <v>39019</v>
      </c>
      <c r="J380" s="5">
        <v>39943</v>
      </c>
      <c r="K380" s="5">
        <v>40836</v>
      </c>
      <c r="L380" s="5">
        <v>41759</v>
      </c>
      <c r="M380" s="5">
        <v>42650</v>
      </c>
      <c r="N380" s="5">
        <v>43574</v>
      </c>
      <c r="O380" s="5">
        <v>44466</v>
      </c>
      <c r="P380" s="5">
        <v>45391</v>
      </c>
      <c r="Q380" s="5">
        <v>46282</v>
      </c>
      <c r="R380" s="5">
        <v>47206</v>
      </c>
      <c r="S380" s="5">
        <v>48098</v>
      </c>
      <c r="T380" s="5">
        <v>49022</v>
      </c>
      <c r="U380" s="5">
        <v>49913</v>
      </c>
      <c r="V380" s="5">
        <v>50411</v>
      </c>
      <c r="W380" s="5">
        <v>50919</v>
      </c>
      <c r="X380" s="5">
        <v>51424</v>
      </c>
      <c r="Y380" s="5">
        <v>51939</v>
      </c>
      <c r="Z380" s="5">
        <v>52459</v>
      </c>
      <c r="AA380" s="5">
        <v>52954</v>
      </c>
      <c r="AB380" s="5">
        <v>53748</v>
      </c>
      <c r="AC380" s="5">
        <v>53748</v>
      </c>
      <c r="AD380" s="5">
        <v>53748</v>
      </c>
      <c r="AE380" s="5">
        <v>53748</v>
      </c>
      <c r="AF380" s="5">
        <v>53748</v>
      </c>
    </row>
    <row r="381" spans="1:32" s="4" customFormat="1">
      <c r="A381" s="4">
        <v>3</v>
      </c>
      <c r="B381" s="5">
        <v>31704</v>
      </c>
      <c r="C381" s="5">
        <v>32351</v>
      </c>
      <c r="D381" s="5">
        <v>33011</v>
      </c>
      <c r="E381" s="5">
        <v>33738</v>
      </c>
      <c r="F381" s="5">
        <v>34663</v>
      </c>
      <c r="G381" s="5">
        <v>35553</v>
      </c>
      <c r="H381" s="5">
        <v>36477</v>
      </c>
      <c r="I381" s="5">
        <v>37370</v>
      </c>
      <c r="J381" s="5">
        <v>38293</v>
      </c>
      <c r="K381" s="5">
        <v>39184</v>
      </c>
      <c r="L381" s="5">
        <v>40109</v>
      </c>
      <c r="M381" s="5">
        <v>40999</v>
      </c>
      <c r="N381" s="5">
        <v>41925</v>
      </c>
      <c r="O381" s="5">
        <v>42816</v>
      </c>
      <c r="P381" s="5">
        <v>43740</v>
      </c>
      <c r="Q381" s="5">
        <v>44631</v>
      </c>
      <c r="R381" s="5">
        <v>45556</v>
      </c>
      <c r="S381" s="5">
        <v>46447</v>
      </c>
      <c r="T381" s="5">
        <v>47371</v>
      </c>
      <c r="U381" s="5">
        <v>48262</v>
      </c>
      <c r="V381" s="5">
        <v>48744</v>
      </c>
      <c r="W381" s="5">
        <v>49233</v>
      </c>
      <c r="X381" s="5">
        <v>49724</v>
      </c>
      <c r="Y381" s="5">
        <v>50222</v>
      </c>
      <c r="Z381" s="5">
        <v>50725</v>
      </c>
      <c r="AA381" s="5">
        <v>51219</v>
      </c>
      <c r="AB381" s="5">
        <v>51988</v>
      </c>
      <c r="AC381" s="5">
        <v>51988</v>
      </c>
      <c r="AD381" s="5">
        <v>51988</v>
      </c>
      <c r="AE381" s="5">
        <v>51988</v>
      </c>
      <c r="AF381" s="5">
        <v>51988</v>
      </c>
    </row>
    <row r="382" spans="1:32" s="9" customFormat="1">
      <c r="A382" s="1"/>
      <c r="B382" s="2" t="s">
        <v>119</v>
      </c>
      <c r="C382" s="2" t="s">
        <v>120</v>
      </c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</row>
    <row r="383" spans="1:32" s="4" customFormat="1">
      <c r="A383" s="4">
        <v>8</v>
      </c>
      <c r="B383" s="24">
        <v>45049</v>
      </c>
      <c r="C383" s="24">
        <v>46407</v>
      </c>
      <c r="D383" s="24">
        <v>47715</v>
      </c>
      <c r="E383" s="24">
        <v>49074</v>
      </c>
      <c r="F383" s="24">
        <v>50382</v>
      </c>
      <c r="G383" s="24">
        <v>51742</v>
      </c>
      <c r="H383" s="24">
        <v>53101</v>
      </c>
      <c r="I383" s="24">
        <v>54435</v>
      </c>
      <c r="J383" s="24">
        <v>55768</v>
      </c>
      <c r="K383" s="24">
        <v>57128</v>
      </c>
      <c r="L383" s="24">
        <v>58437</v>
      </c>
      <c r="M383" s="24">
        <v>59796</v>
      </c>
      <c r="N383" s="24">
        <v>61150</v>
      </c>
      <c r="O383" s="24">
        <v>62489</v>
      </c>
      <c r="P383" s="24">
        <v>63822</v>
      </c>
      <c r="Q383" s="24">
        <v>65130</v>
      </c>
      <c r="R383" s="24">
        <v>66489</v>
      </c>
      <c r="S383" s="24">
        <v>67849</v>
      </c>
      <c r="T383" s="24">
        <v>68511</v>
      </c>
      <c r="U383" s="24">
        <v>69204</v>
      </c>
      <c r="V383" s="24">
        <v>69904</v>
      </c>
      <c r="W383" s="24">
        <v>70583</v>
      </c>
      <c r="X383" s="24">
        <v>71270</v>
      </c>
      <c r="Y383" s="24">
        <v>71911</v>
      </c>
      <c r="Z383" s="7"/>
    </row>
    <row r="384" spans="1:32" s="4" customFormat="1">
      <c r="A384" s="4">
        <v>7</v>
      </c>
      <c r="B384" s="24">
        <v>41727</v>
      </c>
      <c r="C384" s="24">
        <v>42733</v>
      </c>
      <c r="D384" s="24">
        <v>43740</v>
      </c>
      <c r="E384" s="24">
        <v>44695</v>
      </c>
      <c r="F384" s="24">
        <v>45701</v>
      </c>
      <c r="G384" s="24">
        <v>46709</v>
      </c>
      <c r="H384" s="24">
        <v>47715</v>
      </c>
      <c r="I384" s="24">
        <v>48721</v>
      </c>
      <c r="J384" s="24">
        <v>49729</v>
      </c>
      <c r="K384" s="24">
        <v>50735</v>
      </c>
      <c r="L384" s="24">
        <v>51742</v>
      </c>
      <c r="M384" s="24">
        <v>52748</v>
      </c>
      <c r="N384" s="24">
        <v>53756</v>
      </c>
      <c r="O384" s="24">
        <v>54762</v>
      </c>
      <c r="P384" s="24">
        <v>55768</v>
      </c>
      <c r="Q384" s="24">
        <v>56776</v>
      </c>
      <c r="R384" s="24">
        <v>57782</v>
      </c>
      <c r="S384" s="24">
        <v>58788</v>
      </c>
      <c r="T384" s="24">
        <v>59421</v>
      </c>
      <c r="U384" s="24">
        <v>60058</v>
      </c>
      <c r="V384" s="24">
        <v>60700</v>
      </c>
      <c r="W384" s="24">
        <v>61348</v>
      </c>
      <c r="X384" s="24">
        <v>61949</v>
      </c>
      <c r="Y384" s="24">
        <v>62505</v>
      </c>
      <c r="Z384" s="7"/>
    </row>
    <row r="385" spans="1:46" s="4" customFormat="1">
      <c r="A385" s="4">
        <v>1</v>
      </c>
      <c r="B385" s="24">
        <v>38354</v>
      </c>
      <c r="C385" s="24">
        <v>39360</v>
      </c>
      <c r="D385" s="24">
        <v>40367</v>
      </c>
      <c r="E385" s="24">
        <v>41322</v>
      </c>
      <c r="F385" s="24">
        <v>42380</v>
      </c>
      <c r="G385" s="24">
        <v>43387</v>
      </c>
      <c r="H385" s="24">
        <v>44394</v>
      </c>
      <c r="I385" s="24">
        <v>45400</v>
      </c>
      <c r="J385" s="24">
        <v>46407</v>
      </c>
      <c r="K385" s="24">
        <v>47388</v>
      </c>
      <c r="L385" s="24">
        <v>48395</v>
      </c>
      <c r="M385" s="24">
        <v>49402</v>
      </c>
      <c r="N385" s="24">
        <v>50408</v>
      </c>
      <c r="O385" s="24">
        <v>51415</v>
      </c>
      <c r="P385" s="24">
        <v>52422</v>
      </c>
      <c r="Q385" s="24">
        <v>53428</v>
      </c>
      <c r="R385" s="24">
        <v>54435</v>
      </c>
      <c r="S385" s="24">
        <v>55442</v>
      </c>
      <c r="T385" s="24">
        <v>56008</v>
      </c>
      <c r="U385" s="24">
        <v>56568</v>
      </c>
      <c r="V385" s="24">
        <v>57132</v>
      </c>
      <c r="W385" s="24">
        <v>57698</v>
      </c>
      <c r="X385" s="24">
        <v>58268</v>
      </c>
      <c r="Y385" s="24">
        <v>58792</v>
      </c>
      <c r="Z385" s="7"/>
    </row>
    <row r="386" spans="1:46" s="4" customFormat="1">
      <c r="A386" s="4">
        <v>2</v>
      </c>
      <c r="B386" s="24">
        <v>35085</v>
      </c>
      <c r="C386" s="24">
        <v>36001</v>
      </c>
      <c r="D386" s="24">
        <v>36946</v>
      </c>
      <c r="E386" s="24">
        <v>37863</v>
      </c>
      <c r="F386" s="24">
        <v>38809</v>
      </c>
      <c r="G386" s="24">
        <v>39726</v>
      </c>
      <c r="H386" s="24">
        <v>40569</v>
      </c>
      <c r="I386" s="24">
        <v>41382</v>
      </c>
      <c r="J386" s="24">
        <v>42225</v>
      </c>
      <c r="K386" s="24">
        <v>43038</v>
      </c>
      <c r="L386" s="24">
        <v>43468</v>
      </c>
      <c r="M386" s="24">
        <v>44178</v>
      </c>
      <c r="N386" s="24">
        <v>44918</v>
      </c>
      <c r="O386" s="24">
        <v>45627</v>
      </c>
      <c r="P386" s="24">
        <v>46368</v>
      </c>
      <c r="Q386" s="24">
        <v>47078</v>
      </c>
      <c r="R386" s="24">
        <v>47817</v>
      </c>
      <c r="S386" s="24">
        <v>48527</v>
      </c>
      <c r="T386" s="24">
        <v>48880</v>
      </c>
      <c r="U386" s="24">
        <v>49235</v>
      </c>
      <c r="V386" s="24">
        <v>49700</v>
      </c>
      <c r="W386" s="24">
        <v>50169</v>
      </c>
      <c r="X386" s="24">
        <v>50642</v>
      </c>
      <c r="Y386" s="24">
        <v>51121</v>
      </c>
      <c r="Z386" s="7"/>
    </row>
    <row r="387" spans="1:46" s="4" customFormat="1">
      <c r="A387" s="4">
        <v>3</v>
      </c>
      <c r="B387" s="24">
        <v>33626</v>
      </c>
      <c r="C387" s="24">
        <v>34288</v>
      </c>
      <c r="D387" s="24">
        <v>35235</v>
      </c>
      <c r="E387" s="24">
        <v>36151</v>
      </c>
      <c r="F387" s="24">
        <v>37046</v>
      </c>
      <c r="G387" s="24">
        <v>37910</v>
      </c>
      <c r="H387" s="24">
        <v>38547</v>
      </c>
      <c r="I387" s="24">
        <v>39258</v>
      </c>
      <c r="J387" s="24">
        <v>39997</v>
      </c>
      <c r="K387" s="24">
        <v>40706</v>
      </c>
      <c r="L387" s="24">
        <v>41342</v>
      </c>
      <c r="M387" s="24">
        <v>42052</v>
      </c>
      <c r="N387" s="24">
        <v>42793</v>
      </c>
      <c r="O387" s="24">
        <v>43502</v>
      </c>
      <c r="P387" s="24">
        <v>44242</v>
      </c>
      <c r="Q387" s="24">
        <v>44952</v>
      </c>
      <c r="R387" s="24">
        <v>45796</v>
      </c>
      <c r="S387" s="24">
        <v>46609</v>
      </c>
      <c r="T387" s="24">
        <v>47049</v>
      </c>
      <c r="U387" s="24">
        <v>47493</v>
      </c>
      <c r="V387" s="24">
        <v>47943</v>
      </c>
      <c r="W387" s="24">
        <v>48396</v>
      </c>
      <c r="X387" s="24">
        <v>48854</v>
      </c>
      <c r="Y387" s="24">
        <v>49316</v>
      </c>
      <c r="Z387" s="7"/>
    </row>
    <row r="388" spans="1:46" s="9" customFormat="1">
      <c r="A388" s="1"/>
      <c r="B388" s="2" t="s">
        <v>121</v>
      </c>
      <c r="C388" s="2" t="s">
        <v>122</v>
      </c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</row>
    <row r="389" spans="1:46" s="4" customFormat="1">
      <c r="A389" s="4">
        <v>8</v>
      </c>
      <c r="B389" s="33">
        <v>45514</v>
      </c>
      <c r="C389" s="33">
        <v>46653</v>
      </c>
      <c r="D389" s="33">
        <v>46867</v>
      </c>
      <c r="E389" s="33">
        <v>48222</v>
      </c>
      <c r="F389" s="33">
        <v>49576</v>
      </c>
      <c r="G389" s="33">
        <v>50930</v>
      </c>
      <c r="H389" s="33">
        <v>52280</v>
      </c>
      <c r="I389" s="33">
        <v>53637</v>
      </c>
      <c r="J389" s="33">
        <v>54990</v>
      </c>
      <c r="K389" s="33">
        <v>56365</v>
      </c>
      <c r="L389" s="33">
        <v>57751</v>
      </c>
      <c r="M389" s="33">
        <v>59141</v>
      </c>
      <c r="N389" s="33">
        <v>60527</v>
      </c>
      <c r="O389" s="33">
        <v>61917</v>
      </c>
      <c r="P389" s="33">
        <v>63303</v>
      </c>
      <c r="Q389" s="33">
        <v>64692</v>
      </c>
      <c r="R389" s="33">
        <v>66080</v>
      </c>
      <c r="S389" s="33">
        <v>67469</v>
      </c>
      <c r="T389" s="33">
        <v>68854</v>
      </c>
      <c r="U389" s="33">
        <v>70243</v>
      </c>
      <c r="V389" s="33">
        <v>71383</v>
      </c>
      <c r="W389" s="33">
        <v>72080</v>
      </c>
      <c r="X389" s="33">
        <v>73359</v>
      </c>
      <c r="Y389" s="33">
        <v>74184</v>
      </c>
      <c r="Z389" s="33">
        <v>75016</v>
      </c>
      <c r="AA389" s="33">
        <v>75016</v>
      </c>
      <c r="AB389" s="33">
        <v>75762</v>
      </c>
      <c r="AC389" s="33">
        <v>75762</v>
      </c>
      <c r="AD389" s="33">
        <v>75762</v>
      </c>
      <c r="AE389" s="33">
        <v>75762</v>
      </c>
      <c r="AF389" s="33">
        <v>75762</v>
      </c>
      <c r="AG389" s="5"/>
    </row>
    <row r="390" spans="1:46" s="4" customFormat="1">
      <c r="A390" s="4">
        <v>7</v>
      </c>
      <c r="B390" s="33">
        <v>42509</v>
      </c>
      <c r="C390" s="33">
        <v>43571</v>
      </c>
      <c r="D390" s="33">
        <v>43571</v>
      </c>
      <c r="E390" s="33">
        <v>44612</v>
      </c>
      <c r="F390" s="33">
        <v>45653</v>
      </c>
      <c r="G390" s="33">
        <v>46697</v>
      </c>
      <c r="H390" s="33">
        <v>47738</v>
      </c>
      <c r="I390" s="33">
        <v>48774</v>
      </c>
      <c r="J390" s="33">
        <v>49816</v>
      </c>
      <c r="K390" s="33">
        <v>50852</v>
      </c>
      <c r="L390" s="33">
        <v>51896</v>
      </c>
      <c r="M390" s="33">
        <v>52938</v>
      </c>
      <c r="N390" s="33">
        <v>53977</v>
      </c>
      <c r="O390" s="33">
        <v>55023</v>
      </c>
      <c r="P390" s="33">
        <v>56061</v>
      </c>
      <c r="Q390" s="33">
        <v>57100</v>
      </c>
      <c r="R390" s="33">
        <v>58139</v>
      </c>
      <c r="S390" s="33">
        <v>59183</v>
      </c>
      <c r="T390" s="33">
        <v>60223</v>
      </c>
      <c r="U390" s="33">
        <v>61265</v>
      </c>
      <c r="V390" s="33">
        <v>62318</v>
      </c>
      <c r="W390" s="33">
        <v>62916.3</v>
      </c>
      <c r="X390" s="33">
        <v>64106</v>
      </c>
      <c r="Y390" s="33">
        <v>64820</v>
      </c>
      <c r="Z390" s="33">
        <v>65544</v>
      </c>
      <c r="AA390" s="33">
        <v>65544</v>
      </c>
      <c r="AB390" s="33">
        <v>65804</v>
      </c>
      <c r="AC390" s="33">
        <v>65804</v>
      </c>
      <c r="AD390" s="33">
        <v>65804</v>
      </c>
      <c r="AE390" s="33">
        <v>65804</v>
      </c>
      <c r="AF390" s="33">
        <v>65804</v>
      </c>
      <c r="AG390" s="5"/>
    </row>
    <row r="391" spans="1:46" s="4" customFormat="1">
      <c r="A391" s="4">
        <v>1</v>
      </c>
      <c r="B391" s="33">
        <v>41154</v>
      </c>
      <c r="C391" s="33">
        <v>42183</v>
      </c>
      <c r="D391" s="33">
        <v>42183</v>
      </c>
      <c r="E391" s="33">
        <v>42183</v>
      </c>
      <c r="F391" s="33">
        <v>42183</v>
      </c>
      <c r="G391" s="33">
        <v>43224</v>
      </c>
      <c r="H391" s="33">
        <v>44263</v>
      </c>
      <c r="I391" s="33">
        <v>45306</v>
      </c>
      <c r="J391" s="33">
        <v>46349</v>
      </c>
      <c r="K391" s="33">
        <v>47387</v>
      </c>
      <c r="L391" s="33">
        <v>48423</v>
      </c>
      <c r="M391" s="33">
        <v>49469</v>
      </c>
      <c r="N391" s="33">
        <v>50508</v>
      </c>
      <c r="O391" s="33">
        <v>51551</v>
      </c>
      <c r="P391" s="33">
        <v>52590</v>
      </c>
      <c r="Q391" s="33">
        <v>53634</v>
      </c>
      <c r="R391" s="33">
        <v>54673</v>
      </c>
      <c r="S391" s="33">
        <v>55715</v>
      </c>
      <c r="T391" s="33">
        <v>56753</v>
      </c>
      <c r="U391" s="33">
        <v>57797</v>
      </c>
      <c r="V391" s="33">
        <v>58806</v>
      </c>
      <c r="W391" s="33">
        <v>59382</v>
      </c>
      <c r="X391" s="33">
        <v>60534</v>
      </c>
      <c r="Y391" s="33">
        <v>61210</v>
      </c>
      <c r="Z391" s="33">
        <v>61893</v>
      </c>
      <c r="AA391" s="33">
        <v>61893</v>
      </c>
      <c r="AB391" s="33">
        <v>62117</v>
      </c>
      <c r="AC391" s="33">
        <v>62117</v>
      </c>
      <c r="AD391" s="33">
        <v>62117</v>
      </c>
      <c r="AE391" s="33">
        <v>62117</v>
      </c>
      <c r="AF391" s="33">
        <v>62117</v>
      </c>
      <c r="AG391" s="5"/>
    </row>
    <row r="392" spans="1:46" s="4" customFormat="1">
      <c r="A392" s="4">
        <v>2</v>
      </c>
      <c r="B392" s="33">
        <v>37225</v>
      </c>
      <c r="C392" s="33">
        <v>38154</v>
      </c>
      <c r="D392" s="33">
        <v>38154</v>
      </c>
      <c r="E392" s="33">
        <v>38154</v>
      </c>
      <c r="F392" s="33">
        <v>38154</v>
      </c>
      <c r="G392" s="33">
        <v>39094</v>
      </c>
      <c r="H392" s="33">
        <v>40062</v>
      </c>
      <c r="I392" s="33">
        <v>40996</v>
      </c>
      <c r="J392" s="33">
        <v>41970</v>
      </c>
      <c r="K392" s="33">
        <v>42909</v>
      </c>
      <c r="L392" s="33">
        <v>43876</v>
      </c>
      <c r="M392" s="33">
        <v>44817</v>
      </c>
      <c r="N392" s="33">
        <v>45787</v>
      </c>
      <c r="O392" s="33">
        <v>46724</v>
      </c>
      <c r="P392" s="33">
        <v>47694</v>
      </c>
      <c r="Q392" s="33">
        <v>48633</v>
      </c>
      <c r="R392" s="33">
        <v>49604</v>
      </c>
      <c r="S392" s="33">
        <v>50539</v>
      </c>
      <c r="T392" s="33">
        <v>51508</v>
      </c>
      <c r="U392" s="33">
        <v>52447</v>
      </c>
      <c r="V392" s="33">
        <v>52956</v>
      </c>
      <c r="W392" s="33">
        <v>53474</v>
      </c>
      <c r="X392" s="33">
        <v>54284</v>
      </c>
      <c r="Y392" s="33">
        <v>54889</v>
      </c>
      <c r="Z392" s="33">
        <v>55503</v>
      </c>
      <c r="AA392" s="33">
        <v>55503</v>
      </c>
      <c r="AB392" s="33">
        <v>56057</v>
      </c>
      <c r="AC392" s="33">
        <v>56057</v>
      </c>
      <c r="AD392" s="33">
        <v>56057</v>
      </c>
      <c r="AE392" s="33">
        <v>56057</v>
      </c>
      <c r="AF392" s="33">
        <v>56057</v>
      </c>
      <c r="AG392" s="5"/>
    </row>
    <row r="393" spans="1:46" s="4" customFormat="1">
      <c r="A393" s="4">
        <v>3</v>
      </c>
      <c r="B393" s="33">
        <v>35532</v>
      </c>
      <c r="C393" s="33">
        <v>36420</v>
      </c>
      <c r="D393" s="33">
        <v>36420</v>
      </c>
      <c r="E393" s="33">
        <v>36420</v>
      </c>
      <c r="F393" s="33">
        <v>36447</v>
      </c>
      <c r="G393" s="33">
        <v>37394</v>
      </c>
      <c r="H393" s="33">
        <v>38330</v>
      </c>
      <c r="I393" s="33">
        <v>39266</v>
      </c>
      <c r="J393" s="33">
        <v>40239</v>
      </c>
      <c r="K393" s="33">
        <v>41172</v>
      </c>
      <c r="L393" s="33">
        <v>42142</v>
      </c>
      <c r="M393" s="33">
        <v>43079</v>
      </c>
      <c r="N393" s="33">
        <v>44052</v>
      </c>
      <c r="O393" s="33">
        <v>44987</v>
      </c>
      <c r="P393" s="33">
        <v>45963</v>
      </c>
      <c r="Q393" s="33">
        <v>46902</v>
      </c>
      <c r="R393" s="33">
        <v>47867</v>
      </c>
      <c r="S393" s="33">
        <v>48804</v>
      </c>
      <c r="T393" s="33">
        <v>49777</v>
      </c>
      <c r="U393" s="33">
        <v>50708</v>
      </c>
      <c r="V393" s="33">
        <v>51205</v>
      </c>
      <c r="W393" s="33">
        <v>51703</v>
      </c>
      <c r="X393" s="33">
        <v>52496</v>
      </c>
      <c r="Y393" s="33">
        <v>53081</v>
      </c>
      <c r="Z393" s="33">
        <v>53673</v>
      </c>
      <c r="AA393" s="33">
        <v>53673</v>
      </c>
      <c r="AB393" s="33">
        <v>54205</v>
      </c>
      <c r="AC393" s="33">
        <v>54205</v>
      </c>
      <c r="AD393" s="33">
        <v>54205</v>
      </c>
      <c r="AE393" s="33">
        <v>54205</v>
      </c>
      <c r="AF393" s="33">
        <v>54205</v>
      </c>
      <c r="AG393" s="5"/>
    </row>
    <row r="394" spans="1:46" s="9" customFormat="1">
      <c r="A394" s="1"/>
      <c r="B394" s="2" t="s">
        <v>123</v>
      </c>
      <c r="C394" s="2" t="s">
        <v>124</v>
      </c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</row>
    <row r="395" spans="1:46" s="4" customFormat="1">
      <c r="A395" s="4">
        <v>8</v>
      </c>
      <c r="B395" s="71">
        <v>46838.8</v>
      </c>
      <c r="C395" s="71">
        <v>47308.1</v>
      </c>
      <c r="D395" s="71">
        <v>47781.2</v>
      </c>
      <c r="E395" s="71">
        <v>48260</v>
      </c>
      <c r="F395" s="71">
        <v>48742.600000000006</v>
      </c>
      <c r="G395" s="71">
        <v>49229.000000000007</v>
      </c>
      <c r="H395" s="71">
        <v>51060.6</v>
      </c>
      <c r="I395" s="71">
        <v>52462.8</v>
      </c>
      <c r="J395" s="71">
        <v>54887.199999999997</v>
      </c>
      <c r="K395" s="71">
        <v>56293.2</v>
      </c>
      <c r="L395" s="71">
        <v>57687.8</v>
      </c>
      <c r="M395" s="71">
        <v>59091.9</v>
      </c>
      <c r="N395" s="71">
        <v>60499.8</v>
      </c>
      <c r="O395" s="71">
        <v>62268.700000000004</v>
      </c>
      <c r="P395" s="71">
        <v>63672.800000000003</v>
      </c>
      <c r="Q395" s="71">
        <v>65073.1</v>
      </c>
      <c r="R395" s="71">
        <v>66479.099999999991</v>
      </c>
      <c r="S395" s="71">
        <v>67883.199999999997</v>
      </c>
      <c r="T395" s="71">
        <v>69161.899999999994</v>
      </c>
      <c r="U395" s="71">
        <v>70440.600000000006</v>
      </c>
      <c r="V395" s="71">
        <v>71719.3</v>
      </c>
      <c r="W395" s="71">
        <v>73089.2</v>
      </c>
      <c r="X395" s="71">
        <v>73455.900000000009</v>
      </c>
      <c r="Y395" s="71">
        <v>74417.3</v>
      </c>
      <c r="Z395" s="71">
        <v>75374.899999999994</v>
      </c>
      <c r="AA395" s="71">
        <v>76334.399999999994</v>
      </c>
      <c r="AB395" s="71">
        <v>76334.399999999994</v>
      </c>
      <c r="AC395" s="71">
        <v>76334.399999999994</v>
      </c>
      <c r="AD395" s="71">
        <v>76334.399999999994</v>
      </c>
      <c r="AE395" s="71">
        <v>76334.399999999994</v>
      </c>
      <c r="AF395" s="71">
        <v>76929.099999999991</v>
      </c>
      <c r="AG395" s="71">
        <v>76929.099999999991</v>
      </c>
      <c r="AH395" s="71">
        <v>76929.099999999991</v>
      </c>
      <c r="AI395" s="71">
        <v>76929.099999999991</v>
      </c>
      <c r="AJ395" s="71">
        <v>76929.099999999991</v>
      </c>
      <c r="AK395" s="71">
        <v>77531.399999999994</v>
      </c>
      <c r="AL395" s="71">
        <v>77531.399999999994</v>
      </c>
      <c r="AM395" s="71">
        <v>77531.399999999994</v>
      </c>
      <c r="AN395" s="71">
        <v>77531.399999999994</v>
      </c>
      <c r="AO395" s="71">
        <v>77531.399999999994</v>
      </c>
      <c r="AP395" s="71">
        <v>78129.899999999994</v>
      </c>
      <c r="AQ395" s="71">
        <v>78129.899999999994</v>
      </c>
      <c r="AR395" s="71">
        <v>78129.899999999994</v>
      </c>
      <c r="AS395" s="71">
        <v>78129.899999999994</v>
      </c>
      <c r="AT395" s="71">
        <v>78129.899999999994</v>
      </c>
    </row>
    <row r="396" spans="1:46" s="4" customFormat="1">
      <c r="A396" s="4">
        <v>7</v>
      </c>
      <c r="B396" s="71">
        <v>44157.9</v>
      </c>
      <c r="C396" s="71">
        <v>44598.7</v>
      </c>
      <c r="D396" s="71">
        <v>45045.200000000004</v>
      </c>
      <c r="E396" s="71">
        <v>45495.5</v>
      </c>
      <c r="F396" s="71">
        <v>45949.599999999999</v>
      </c>
      <c r="G396" s="71">
        <v>46409.4</v>
      </c>
      <c r="H396" s="71">
        <v>47374.6</v>
      </c>
      <c r="I396" s="71">
        <v>48448.1</v>
      </c>
      <c r="J396" s="71">
        <v>49875</v>
      </c>
      <c r="K396" s="71">
        <v>50958</v>
      </c>
      <c r="L396" s="71">
        <v>52027.7</v>
      </c>
      <c r="M396" s="71">
        <v>53103.1</v>
      </c>
      <c r="N396" s="71">
        <v>54180.4</v>
      </c>
      <c r="O396" s="71">
        <v>55597.8</v>
      </c>
      <c r="P396" s="71">
        <v>56684.6</v>
      </c>
      <c r="Q396" s="71">
        <v>57761.9</v>
      </c>
      <c r="R396" s="71">
        <v>58829.7</v>
      </c>
      <c r="S396" s="71">
        <v>59905.100000000006</v>
      </c>
      <c r="T396" s="71">
        <v>60862.7</v>
      </c>
      <c r="U396" s="71">
        <v>61824.1</v>
      </c>
      <c r="V396" s="71">
        <v>62783.6</v>
      </c>
      <c r="W396" s="71">
        <v>63380.2</v>
      </c>
      <c r="X396" s="71">
        <v>64094.6</v>
      </c>
      <c r="Y396" s="71">
        <v>64816.6</v>
      </c>
      <c r="Z396" s="71">
        <v>65534.8</v>
      </c>
      <c r="AA396" s="71">
        <v>66256.800000000003</v>
      </c>
      <c r="AB396" s="71">
        <v>66256.800000000003</v>
      </c>
      <c r="AC396" s="71">
        <v>66256.800000000003</v>
      </c>
      <c r="AD396" s="71">
        <v>66256.800000000003</v>
      </c>
      <c r="AE396" s="71">
        <v>66256.800000000003</v>
      </c>
      <c r="AF396" s="71">
        <v>67284.7</v>
      </c>
      <c r="AG396" s="71">
        <v>67284.7</v>
      </c>
      <c r="AH396" s="71">
        <v>67284.7</v>
      </c>
      <c r="AI396" s="71">
        <v>67284.7</v>
      </c>
      <c r="AJ396" s="71">
        <v>67284.7</v>
      </c>
      <c r="AK396" s="71">
        <v>67451.899999999994</v>
      </c>
      <c r="AL396" s="71">
        <v>67451.899999999994</v>
      </c>
      <c r="AM396" s="71">
        <v>67451.899999999994</v>
      </c>
      <c r="AN396" s="71">
        <v>67451.899999999994</v>
      </c>
      <c r="AO396" s="71">
        <v>67451.899999999994</v>
      </c>
      <c r="AP396" s="71">
        <v>68048.5</v>
      </c>
      <c r="AQ396" s="71">
        <v>68048.5</v>
      </c>
      <c r="AR396" s="71">
        <v>68048.5</v>
      </c>
      <c r="AS396" s="71">
        <v>68048.5</v>
      </c>
      <c r="AT396" s="71">
        <v>68048.5</v>
      </c>
    </row>
    <row r="397" spans="1:46" s="4" customFormat="1">
      <c r="A397" s="4">
        <v>1</v>
      </c>
      <c r="B397" s="71">
        <v>41064.699999999997</v>
      </c>
      <c r="C397" s="71">
        <v>41475.1</v>
      </c>
      <c r="D397" s="71">
        <v>41889.300000000003</v>
      </c>
      <c r="E397" s="71">
        <v>42309.200000000004</v>
      </c>
      <c r="F397" s="71">
        <v>42731</v>
      </c>
      <c r="G397" s="71">
        <v>43158.5</v>
      </c>
      <c r="H397" s="71">
        <v>44279.5</v>
      </c>
      <c r="I397" s="71">
        <v>45360.6</v>
      </c>
      <c r="J397" s="71">
        <v>46631.700000000004</v>
      </c>
      <c r="K397" s="71">
        <v>47699.5</v>
      </c>
      <c r="L397" s="71">
        <v>48780.6</v>
      </c>
      <c r="M397" s="71">
        <v>49850.3</v>
      </c>
      <c r="N397" s="71">
        <v>50923.799999999996</v>
      </c>
      <c r="O397" s="71">
        <v>52198.700000000004</v>
      </c>
      <c r="P397" s="71">
        <v>53274.1</v>
      </c>
      <c r="Q397" s="71">
        <v>54341.9</v>
      </c>
      <c r="R397" s="71">
        <v>55491.4</v>
      </c>
      <c r="S397" s="71">
        <v>56492.7</v>
      </c>
      <c r="T397" s="71">
        <v>57450.3</v>
      </c>
      <c r="U397" s="71">
        <v>58411.700000000004</v>
      </c>
      <c r="V397" s="71">
        <v>59371.200000000004</v>
      </c>
      <c r="W397" s="71">
        <v>59956.4</v>
      </c>
      <c r="X397" s="71">
        <v>60678.400000000001</v>
      </c>
      <c r="Y397" s="71">
        <v>61394.7</v>
      </c>
      <c r="Z397" s="71">
        <v>62114.8</v>
      </c>
      <c r="AA397" s="71">
        <v>62833</v>
      </c>
      <c r="AB397" s="71">
        <v>62833</v>
      </c>
      <c r="AC397" s="71">
        <v>62833</v>
      </c>
      <c r="AD397" s="71">
        <v>62833</v>
      </c>
      <c r="AE397" s="71">
        <v>62833</v>
      </c>
      <c r="AF397" s="71">
        <v>63433.4</v>
      </c>
      <c r="AG397" s="71">
        <v>63433.4</v>
      </c>
      <c r="AH397" s="71">
        <v>63433.4</v>
      </c>
      <c r="AI397" s="71">
        <v>63433.4</v>
      </c>
      <c r="AJ397" s="71">
        <v>63433.4</v>
      </c>
      <c r="AK397" s="71">
        <v>64031.9</v>
      </c>
      <c r="AL397" s="71">
        <v>64031.9</v>
      </c>
      <c r="AM397" s="71">
        <v>64031.9</v>
      </c>
      <c r="AN397" s="71">
        <v>64031.9</v>
      </c>
      <c r="AO397" s="71">
        <v>64031.9</v>
      </c>
      <c r="AP397" s="71">
        <v>64632.3</v>
      </c>
      <c r="AQ397" s="71">
        <v>64632.3</v>
      </c>
      <c r="AR397" s="71">
        <v>64632.3</v>
      </c>
      <c r="AS397" s="71">
        <v>64632.3</v>
      </c>
      <c r="AT397" s="71">
        <v>64632.3</v>
      </c>
    </row>
    <row r="398" spans="1:46" s="4" customFormat="1">
      <c r="A398" s="4">
        <v>2</v>
      </c>
      <c r="B398" s="71">
        <v>37606.700000000004</v>
      </c>
      <c r="C398" s="71">
        <v>37982.9</v>
      </c>
      <c r="D398" s="71">
        <v>38362.9</v>
      </c>
      <c r="E398" s="71">
        <v>38746.700000000004</v>
      </c>
      <c r="F398" s="71">
        <v>39132.400000000001</v>
      </c>
      <c r="G398" s="71">
        <v>39523.800000000003</v>
      </c>
      <c r="H398" s="71">
        <v>40380.699999999997</v>
      </c>
      <c r="I398" s="71">
        <v>41321.199999999997</v>
      </c>
      <c r="J398" s="71">
        <v>42370</v>
      </c>
      <c r="K398" s="71">
        <v>43308.6</v>
      </c>
      <c r="L398" s="71">
        <v>44230.1</v>
      </c>
      <c r="M398" s="71">
        <v>45343.5</v>
      </c>
      <c r="N398" s="71">
        <v>46227</v>
      </c>
      <c r="O398" s="71">
        <v>47169.4</v>
      </c>
      <c r="P398" s="71">
        <v>48085.200000000004</v>
      </c>
      <c r="Q398" s="71">
        <v>49033.299999999996</v>
      </c>
      <c r="R398" s="71">
        <v>49895.9</v>
      </c>
      <c r="S398" s="71">
        <v>50792.7</v>
      </c>
      <c r="T398" s="71">
        <v>51655.3</v>
      </c>
      <c r="U398" s="71">
        <v>52550.2</v>
      </c>
      <c r="V398" s="71">
        <v>53416.6</v>
      </c>
      <c r="W398" s="71">
        <v>53901.1</v>
      </c>
      <c r="X398" s="71">
        <v>54389.4</v>
      </c>
      <c r="Y398" s="71">
        <v>54885.3</v>
      </c>
      <c r="Z398" s="71">
        <v>55383.1</v>
      </c>
      <c r="AA398" s="71">
        <v>55888.499999999993</v>
      </c>
      <c r="AB398" s="71">
        <v>55888.499999999993</v>
      </c>
      <c r="AC398" s="71">
        <v>55888.499999999993</v>
      </c>
      <c r="AD398" s="71">
        <v>55888.499999999993</v>
      </c>
      <c r="AE398" s="71">
        <v>55888.499999999993</v>
      </c>
      <c r="AF398" s="71">
        <v>56074.7</v>
      </c>
      <c r="AG398" s="71">
        <v>56074.7</v>
      </c>
      <c r="AH398" s="71">
        <v>56074.7</v>
      </c>
      <c r="AI398" s="71">
        <v>56074.7</v>
      </c>
      <c r="AJ398" s="71">
        <v>56074.7</v>
      </c>
      <c r="AK398" s="71">
        <v>56665.599999999999</v>
      </c>
      <c r="AL398" s="71">
        <v>56665.599999999999</v>
      </c>
      <c r="AM398" s="71">
        <v>56665.599999999999</v>
      </c>
      <c r="AN398" s="71">
        <v>56665.599999999999</v>
      </c>
      <c r="AO398" s="71">
        <v>56665.599999999999</v>
      </c>
      <c r="AP398" s="71">
        <v>57269.8</v>
      </c>
      <c r="AQ398" s="71">
        <v>57269.8</v>
      </c>
      <c r="AR398" s="71">
        <v>57269.8</v>
      </c>
      <c r="AS398" s="71">
        <v>57269.8</v>
      </c>
      <c r="AT398" s="71">
        <v>57269.8</v>
      </c>
    </row>
    <row r="399" spans="1:46" s="4" customFormat="1">
      <c r="A399" s="4">
        <v>3</v>
      </c>
      <c r="B399" s="71">
        <v>36094.300000000003</v>
      </c>
      <c r="C399" s="71">
        <v>36455.300000000003</v>
      </c>
      <c r="D399" s="71">
        <v>36818.199999999997</v>
      </c>
      <c r="E399" s="71">
        <v>37186.800000000003</v>
      </c>
      <c r="F399" s="71">
        <v>37559.200000000004</v>
      </c>
      <c r="G399" s="71">
        <v>37935.4</v>
      </c>
      <c r="H399" s="71">
        <v>38613.699999999997</v>
      </c>
      <c r="I399" s="71">
        <v>39523.800000000003</v>
      </c>
      <c r="J399" s="71">
        <v>40392.1</v>
      </c>
      <c r="K399" s="71">
        <v>41292.700000000004</v>
      </c>
      <c r="L399" s="71">
        <v>42159.1</v>
      </c>
      <c r="M399" s="71">
        <v>43061.599999999999</v>
      </c>
      <c r="N399" s="71">
        <v>43929.9</v>
      </c>
      <c r="O399" s="71">
        <v>44828.6</v>
      </c>
      <c r="P399" s="71">
        <v>45696.9</v>
      </c>
      <c r="Q399" s="71">
        <v>46601.3</v>
      </c>
      <c r="R399" s="71">
        <v>47467.700000000004</v>
      </c>
      <c r="S399" s="71">
        <v>48372.1</v>
      </c>
      <c r="T399" s="71">
        <v>49236.6</v>
      </c>
      <c r="U399" s="71">
        <v>50135.3</v>
      </c>
      <c r="V399" s="71">
        <v>51005.5</v>
      </c>
      <c r="W399" s="71">
        <v>51474.8</v>
      </c>
      <c r="X399" s="71">
        <v>51947.9</v>
      </c>
      <c r="Y399" s="71">
        <v>52432.399999999994</v>
      </c>
      <c r="Z399" s="71">
        <v>52915</v>
      </c>
      <c r="AA399" s="71">
        <v>53405.2</v>
      </c>
      <c r="AB399" s="71">
        <v>53405.2</v>
      </c>
      <c r="AC399" s="71">
        <v>53405.2</v>
      </c>
      <c r="AD399" s="71">
        <v>53405.2</v>
      </c>
      <c r="AE399" s="71">
        <v>53405.2</v>
      </c>
      <c r="AF399" s="71">
        <v>53443.199999999997</v>
      </c>
      <c r="AG399" s="71">
        <v>53443.199999999997</v>
      </c>
      <c r="AH399" s="71">
        <v>53443.199999999997</v>
      </c>
      <c r="AI399" s="71">
        <v>53443.199999999997</v>
      </c>
      <c r="AJ399" s="71">
        <v>53443.199999999997</v>
      </c>
      <c r="AK399" s="71">
        <v>54064.5</v>
      </c>
      <c r="AL399" s="71">
        <v>54064.5</v>
      </c>
      <c r="AM399" s="71">
        <v>54064.5</v>
      </c>
      <c r="AN399" s="71">
        <v>54064.5</v>
      </c>
      <c r="AO399" s="71">
        <v>54064.5</v>
      </c>
      <c r="AP399" s="71">
        <v>54682</v>
      </c>
      <c r="AQ399" s="71">
        <v>54682</v>
      </c>
      <c r="AR399" s="71">
        <v>54682</v>
      </c>
      <c r="AS399" s="71">
        <v>54682</v>
      </c>
      <c r="AT399" s="71">
        <v>54682</v>
      </c>
    </row>
    <row r="400" spans="1:46" s="9" customFormat="1">
      <c r="A400" s="1"/>
      <c r="B400" s="2" t="s">
        <v>125</v>
      </c>
      <c r="C400" s="2" t="s">
        <v>126</v>
      </c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</row>
    <row r="401" spans="1:32" s="4" customFormat="1">
      <c r="A401" s="4">
        <v>8</v>
      </c>
      <c r="B401" s="5">
        <v>44329</v>
      </c>
      <c r="C401" s="5">
        <v>45630</v>
      </c>
      <c r="D401" s="5">
        <v>46932</v>
      </c>
      <c r="E401" s="5">
        <v>48237</v>
      </c>
      <c r="F401" s="5">
        <v>49539</v>
      </c>
      <c r="G401" s="5">
        <v>50840</v>
      </c>
      <c r="H401" s="5">
        <v>52143</v>
      </c>
      <c r="I401" s="5">
        <v>53447</v>
      </c>
      <c r="J401" s="5">
        <v>54748</v>
      </c>
      <c r="K401" s="5">
        <v>56051</v>
      </c>
      <c r="L401" s="5">
        <v>57353</v>
      </c>
      <c r="M401" s="5">
        <v>58656</v>
      </c>
      <c r="N401" s="5">
        <v>59959</v>
      </c>
      <c r="O401" s="5">
        <v>61262</v>
      </c>
      <c r="P401" s="5">
        <v>62563</v>
      </c>
      <c r="Q401" s="5">
        <v>63865</v>
      </c>
      <c r="R401" s="5">
        <v>65168</v>
      </c>
      <c r="S401" s="5">
        <v>66471</v>
      </c>
      <c r="T401" s="5">
        <v>67131</v>
      </c>
      <c r="U401" s="5">
        <v>67795</v>
      </c>
      <c r="V401" s="5">
        <v>68469</v>
      </c>
      <c r="W401" s="5">
        <v>69146</v>
      </c>
      <c r="X401" s="5">
        <v>69835</v>
      </c>
      <c r="Y401" s="5">
        <v>70518</v>
      </c>
      <c r="Z401" s="5">
        <v>70518</v>
      </c>
      <c r="AA401" s="5">
        <v>70518</v>
      </c>
      <c r="AB401" s="5">
        <v>70518</v>
      </c>
      <c r="AC401" s="5">
        <v>70518</v>
      </c>
      <c r="AD401" s="5">
        <v>70518</v>
      </c>
      <c r="AE401" s="5">
        <v>70518</v>
      </c>
      <c r="AF401" s="5">
        <v>70518</v>
      </c>
    </row>
    <row r="402" spans="1:32" s="4" customFormat="1">
      <c r="A402" s="4">
        <v>7</v>
      </c>
      <c r="B402" s="5">
        <v>41073</v>
      </c>
      <c r="C402" s="5">
        <v>42049</v>
      </c>
      <c r="D402" s="5">
        <v>43027</v>
      </c>
      <c r="E402" s="5">
        <v>44002</v>
      </c>
      <c r="F402" s="5">
        <v>44978</v>
      </c>
      <c r="G402" s="5">
        <v>45958</v>
      </c>
      <c r="H402" s="5">
        <v>46932</v>
      </c>
      <c r="I402" s="5">
        <v>47908</v>
      </c>
      <c r="J402" s="5">
        <v>48888</v>
      </c>
      <c r="K402" s="5">
        <v>49861</v>
      </c>
      <c r="L402" s="5">
        <v>50840</v>
      </c>
      <c r="M402" s="5">
        <v>51818</v>
      </c>
      <c r="N402" s="5">
        <v>52795</v>
      </c>
      <c r="O402" s="5">
        <v>53775</v>
      </c>
      <c r="P402" s="5">
        <v>54748</v>
      </c>
      <c r="Q402" s="5">
        <v>55725</v>
      </c>
      <c r="R402" s="5">
        <v>56702</v>
      </c>
      <c r="S402" s="5">
        <v>57680</v>
      </c>
      <c r="T402" s="5">
        <v>58252</v>
      </c>
      <c r="U402" s="5">
        <v>58828</v>
      </c>
      <c r="V402" s="5">
        <v>59409</v>
      </c>
      <c r="W402" s="5">
        <v>59999</v>
      </c>
      <c r="X402" s="5">
        <v>60592</v>
      </c>
      <c r="Y402" s="5">
        <v>61191</v>
      </c>
      <c r="Z402" s="5">
        <v>61191</v>
      </c>
      <c r="AA402" s="5">
        <v>61191</v>
      </c>
      <c r="AB402" s="5">
        <v>61191</v>
      </c>
      <c r="AC402" s="5">
        <v>61191</v>
      </c>
      <c r="AD402" s="5">
        <v>61191</v>
      </c>
      <c r="AE402" s="5">
        <v>61191</v>
      </c>
      <c r="AF402" s="5">
        <v>61191</v>
      </c>
    </row>
    <row r="403" spans="1:32" s="4" customFormat="1">
      <c r="A403" s="4">
        <v>1</v>
      </c>
      <c r="B403" s="5">
        <v>37817</v>
      </c>
      <c r="C403" s="5">
        <v>38793</v>
      </c>
      <c r="D403" s="5">
        <v>39771</v>
      </c>
      <c r="E403" s="5">
        <v>40747</v>
      </c>
      <c r="F403" s="5">
        <v>41722</v>
      </c>
      <c r="G403" s="5">
        <v>42699</v>
      </c>
      <c r="H403" s="5">
        <v>43678</v>
      </c>
      <c r="I403" s="5">
        <v>44655</v>
      </c>
      <c r="J403" s="5">
        <v>45630</v>
      </c>
      <c r="K403" s="5">
        <v>46609</v>
      </c>
      <c r="L403" s="5">
        <v>47585</v>
      </c>
      <c r="M403" s="5">
        <v>48561</v>
      </c>
      <c r="N403" s="5">
        <v>49539</v>
      </c>
      <c r="O403" s="5">
        <v>50516</v>
      </c>
      <c r="P403" s="5">
        <v>51492</v>
      </c>
      <c r="Q403" s="5">
        <v>52469</v>
      </c>
      <c r="R403" s="5">
        <v>53447</v>
      </c>
      <c r="S403" s="5">
        <v>54421</v>
      </c>
      <c r="T403" s="5">
        <v>54963</v>
      </c>
      <c r="U403" s="5">
        <v>55508</v>
      </c>
      <c r="V403" s="5">
        <v>56057</v>
      </c>
      <c r="W403" s="5">
        <v>56612</v>
      </c>
      <c r="X403" s="5">
        <v>57172</v>
      </c>
      <c r="Y403" s="5">
        <v>57738</v>
      </c>
      <c r="Z403" s="5">
        <v>57738</v>
      </c>
      <c r="AA403" s="5">
        <v>57738</v>
      </c>
      <c r="AB403" s="5">
        <v>57738</v>
      </c>
      <c r="AC403" s="5">
        <v>57738</v>
      </c>
      <c r="AD403" s="5">
        <v>57738</v>
      </c>
      <c r="AE403" s="5">
        <v>57738</v>
      </c>
      <c r="AF403" s="5">
        <v>57738</v>
      </c>
    </row>
    <row r="404" spans="1:32" s="4" customFormat="1">
      <c r="A404" s="4">
        <v>2</v>
      </c>
      <c r="B404" s="5">
        <v>34560</v>
      </c>
      <c r="C404" s="5">
        <v>35439</v>
      </c>
      <c r="D404" s="5">
        <v>36349</v>
      </c>
      <c r="E404" s="5">
        <v>37229</v>
      </c>
      <c r="F404" s="5">
        <v>38140</v>
      </c>
      <c r="G404" s="5">
        <v>39021</v>
      </c>
      <c r="H404" s="5">
        <v>39932</v>
      </c>
      <c r="I404" s="5">
        <v>40812</v>
      </c>
      <c r="J404" s="5">
        <v>41722</v>
      </c>
      <c r="K404" s="5">
        <v>42602</v>
      </c>
      <c r="L404" s="5">
        <v>43515</v>
      </c>
      <c r="M404" s="5">
        <v>44393</v>
      </c>
      <c r="N404" s="5">
        <v>45305</v>
      </c>
      <c r="O404" s="5">
        <v>46184</v>
      </c>
      <c r="P404" s="5">
        <v>47097</v>
      </c>
      <c r="Q404" s="5">
        <v>47975</v>
      </c>
      <c r="R404" s="5">
        <v>48888</v>
      </c>
      <c r="S404" s="5">
        <v>49766</v>
      </c>
      <c r="T404" s="5">
        <v>50259</v>
      </c>
      <c r="U404" s="5">
        <v>50755</v>
      </c>
      <c r="V404" s="5">
        <v>51257</v>
      </c>
      <c r="W404" s="5">
        <v>51765</v>
      </c>
      <c r="X404" s="5">
        <v>52278</v>
      </c>
      <c r="Y404" s="5">
        <v>52797</v>
      </c>
      <c r="Z404" s="5">
        <v>52797</v>
      </c>
      <c r="AA404" s="5">
        <v>52797</v>
      </c>
      <c r="AB404" s="5">
        <v>52797</v>
      </c>
      <c r="AC404" s="5">
        <v>52797</v>
      </c>
      <c r="AD404" s="5">
        <v>52797</v>
      </c>
      <c r="AE404" s="5">
        <v>52797</v>
      </c>
      <c r="AF404" s="5">
        <v>52797</v>
      </c>
    </row>
    <row r="405" spans="1:32" s="4" customFormat="1">
      <c r="A405" s="4">
        <v>3</v>
      </c>
      <c r="B405" s="5">
        <v>33096</v>
      </c>
      <c r="C405" s="5">
        <v>33810</v>
      </c>
      <c r="D405" s="5">
        <v>34724</v>
      </c>
      <c r="E405" s="5">
        <v>35601</v>
      </c>
      <c r="F405" s="5">
        <v>36514</v>
      </c>
      <c r="G405" s="5">
        <v>37392</v>
      </c>
      <c r="H405" s="5">
        <v>38304</v>
      </c>
      <c r="I405" s="5">
        <v>39184</v>
      </c>
      <c r="J405" s="5">
        <v>40097</v>
      </c>
      <c r="K405" s="5">
        <v>40973</v>
      </c>
      <c r="L405" s="5">
        <v>41885</v>
      </c>
      <c r="M405" s="5">
        <v>42765</v>
      </c>
      <c r="N405" s="5">
        <v>43678</v>
      </c>
      <c r="O405" s="5">
        <v>44557</v>
      </c>
      <c r="P405" s="5">
        <v>45468</v>
      </c>
      <c r="Q405" s="5">
        <v>46347</v>
      </c>
      <c r="R405" s="5">
        <v>47260</v>
      </c>
      <c r="S405" s="5">
        <v>48139</v>
      </c>
      <c r="T405" s="5">
        <v>48615</v>
      </c>
      <c r="U405" s="5">
        <v>49096</v>
      </c>
      <c r="V405" s="5">
        <v>49581</v>
      </c>
      <c r="W405" s="5">
        <v>50072</v>
      </c>
      <c r="X405" s="5">
        <v>50566</v>
      </c>
      <c r="Y405" s="5">
        <v>51069</v>
      </c>
      <c r="Z405" s="5">
        <v>51069</v>
      </c>
      <c r="AA405" s="5">
        <v>51069</v>
      </c>
      <c r="AB405" s="5">
        <v>51069</v>
      </c>
      <c r="AC405" s="5">
        <v>51069</v>
      </c>
      <c r="AD405" s="5">
        <v>51069</v>
      </c>
      <c r="AE405" s="5">
        <v>51069</v>
      </c>
      <c r="AF405" s="5">
        <v>51069</v>
      </c>
    </row>
    <row r="406" spans="1:32" s="9" customFormat="1">
      <c r="A406" s="1"/>
      <c r="B406" s="2" t="s">
        <v>127</v>
      </c>
      <c r="C406" s="2" t="s">
        <v>128</v>
      </c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</row>
    <row r="407" spans="1:32" s="4" customFormat="1">
      <c r="A407" s="4">
        <v>8</v>
      </c>
      <c r="B407" s="80">
        <v>45768</v>
      </c>
      <c r="C407" s="80">
        <v>47128</v>
      </c>
      <c r="D407" s="80">
        <v>48489</v>
      </c>
      <c r="E407" s="80">
        <v>49851</v>
      </c>
      <c r="F407" s="80">
        <v>51212</v>
      </c>
      <c r="G407" s="80">
        <v>52573</v>
      </c>
      <c r="H407" s="80">
        <v>53934</v>
      </c>
      <c r="I407" s="80">
        <v>55295</v>
      </c>
      <c r="J407" s="80">
        <v>56656</v>
      </c>
      <c r="K407" s="80">
        <v>58018</v>
      </c>
      <c r="L407" s="80">
        <v>59379</v>
      </c>
      <c r="M407" s="80">
        <v>60740</v>
      </c>
      <c r="N407" s="80">
        <v>62101</v>
      </c>
      <c r="O407" s="80">
        <v>63462</v>
      </c>
      <c r="P407" s="80">
        <v>64822</v>
      </c>
      <c r="Q407" s="80">
        <v>66184</v>
      </c>
      <c r="R407" s="80">
        <v>67545</v>
      </c>
      <c r="S407" s="80">
        <v>68906</v>
      </c>
      <c r="T407" s="80">
        <v>69597</v>
      </c>
      <c r="U407" s="80">
        <v>70291</v>
      </c>
      <c r="V407" s="80">
        <v>70996</v>
      </c>
      <c r="W407" s="80">
        <v>71703</v>
      </c>
      <c r="X407" s="80">
        <v>72422</v>
      </c>
      <c r="Y407" s="80">
        <v>73146</v>
      </c>
      <c r="Z407" s="80">
        <v>73146</v>
      </c>
      <c r="AA407" s="80">
        <v>73646</v>
      </c>
      <c r="AB407" s="80">
        <v>73646</v>
      </c>
      <c r="AC407" s="80">
        <v>73646</v>
      </c>
      <c r="AD407" s="80">
        <v>73646</v>
      </c>
      <c r="AE407" s="80">
        <v>73646</v>
      </c>
      <c r="AF407" s="80">
        <v>73646</v>
      </c>
    </row>
    <row r="408" spans="1:32" s="4" customFormat="1">
      <c r="A408" s="4">
        <v>7</v>
      </c>
      <c r="B408" s="80">
        <v>42365</v>
      </c>
      <c r="C408" s="80">
        <v>43385</v>
      </c>
      <c r="D408" s="80">
        <v>44407</v>
      </c>
      <c r="E408" s="80">
        <v>45427</v>
      </c>
      <c r="F408" s="80">
        <v>46448</v>
      </c>
      <c r="G408" s="80">
        <v>47469</v>
      </c>
      <c r="H408" s="80">
        <v>48489</v>
      </c>
      <c r="I408" s="80">
        <v>49510</v>
      </c>
      <c r="J408" s="80">
        <v>50531</v>
      </c>
      <c r="K408" s="80">
        <v>51552</v>
      </c>
      <c r="L408" s="80">
        <v>52573</v>
      </c>
      <c r="M408" s="80">
        <v>53594</v>
      </c>
      <c r="N408" s="80">
        <v>54615</v>
      </c>
      <c r="O408" s="80">
        <v>55636</v>
      </c>
      <c r="P408" s="80">
        <v>56656</v>
      </c>
      <c r="Q408" s="80">
        <v>57677</v>
      </c>
      <c r="R408" s="80">
        <v>58698</v>
      </c>
      <c r="S408" s="80">
        <v>59718</v>
      </c>
      <c r="T408" s="80">
        <v>60318</v>
      </c>
      <c r="U408" s="80">
        <v>60921</v>
      </c>
      <c r="V408" s="80">
        <v>61529</v>
      </c>
      <c r="W408" s="80">
        <v>62144</v>
      </c>
      <c r="X408" s="80">
        <v>62764</v>
      </c>
      <c r="Y408" s="80">
        <v>63393</v>
      </c>
      <c r="Z408" s="80">
        <v>63393</v>
      </c>
      <c r="AA408" s="80">
        <v>63893</v>
      </c>
      <c r="AB408" s="80">
        <v>63893</v>
      </c>
      <c r="AC408" s="80">
        <v>63893</v>
      </c>
      <c r="AD408" s="80">
        <v>63893</v>
      </c>
      <c r="AE408" s="80">
        <v>63893</v>
      </c>
      <c r="AF408" s="80">
        <v>63893</v>
      </c>
    </row>
    <row r="409" spans="1:32" s="4" customFormat="1">
      <c r="A409" s="4">
        <v>1</v>
      </c>
      <c r="B409" s="80">
        <v>38962</v>
      </c>
      <c r="C409" s="80">
        <v>39983</v>
      </c>
      <c r="D409" s="80">
        <v>41003</v>
      </c>
      <c r="E409" s="80">
        <v>42025</v>
      </c>
      <c r="F409" s="80">
        <v>43045</v>
      </c>
      <c r="G409" s="80">
        <v>44065</v>
      </c>
      <c r="H409" s="80">
        <v>45087</v>
      </c>
      <c r="I409" s="80">
        <v>46107</v>
      </c>
      <c r="J409" s="80">
        <v>47128</v>
      </c>
      <c r="K409" s="80">
        <v>48149</v>
      </c>
      <c r="L409" s="80">
        <v>49171</v>
      </c>
      <c r="M409" s="80">
        <v>50191</v>
      </c>
      <c r="N409" s="80">
        <v>51212</v>
      </c>
      <c r="O409" s="80">
        <v>52233</v>
      </c>
      <c r="P409" s="80">
        <v>53254</v>
      </c>
      <c r="Q409" s="80">
        <v>54274</v>
      </c>
      <c r="R409" s="80">
        <v>55295</v>
      </c>
      <c r="S409" s="80">
        <v>56316</v>
      </c>
      <c r="T409" s="80">
        <v>56881</v>
      </c>
      <c r="U409" s="80">
        <v>57449</v>
      </c>
      <c r="V409" s="80">
        <v>58024</v>
      </c>
      <c r="W409" s="80">
        <v>58603</v>
      </c>
      <c r="X409" s="80">
        <v>59188</v>
      </c>
      <c r="Y409" s="80">
        <v>59779</v>
      </c>
      <c r="Z409" s="80">
        <v>59779</v>
      </c>
      <c r="AA409" s="80">
        <v>60279</v>
      </c>
      <c r="AB409" s="80">
        <v>60279</v>
      </c>
      <c r="AC409" s="80">
        <v>60279</v>
      </c>
      <c r="AD409" s="80">
        <v>60279</v>
      </c>
      <c r="AE409" s="80">
        <v>60279</v>
      </c>
      <c r="AF409" s="80">
        <v>60279</v>
      </c>
    </row>
    <row r="410" spans="1:32" s="4" customFormat="1">
      <c r="A410" s="4">
        <v>2</v>
      </c>
      <c r="B410" s="80">
        <v>35560</v>
      </c>
      <c r="C410" s="80">
        <v>36479</v>
      </c>
      <c r="D410" s="80">
        <v>37431</v>
      </c>
      <c r="E410" s="80">
        <v>38349</v>
      </c>
      <c r="F410" s="80">
        <v>39301</v>
      </c>
      <c r="G410" s="80">
        <v>40221</v>
      </c>
      <c r="H410" s="80">
        <v>41173</v>
      </c>
      <c r="I410" s="80">
        <v>42093</v>
      </c>
      <c r="J410" s="80">
        <v>43045</v>
      </c>
      <c r="K410" s="80">
        <v>43964</v>
      </c>
      <c r="L410" s="80">
        <v>44916</v>
      </c>
      <c r="M410" s="80">
        <v>45835</v>
      </c>
      <c r="N410" s="80">
        <v>46788</v>
      </c>
      <c r="O410" s="80">
        <v>47706</v>
      </c>
      <c r="P410" s="80">
        <v>48660</v>
      </c>
      <c r="Q410" s="80">
        <v>49579</v>
      </c>
      <c r="R410" s="80">
        <v>50531</v>
      </c>
      <c r="S410" s="80">
        <v>51450</v>
      </c>
      <c r="T410" s="80">
        <v>51964</v>
      </c>
      <c r="U410" s="80">
        <v>52484</v>
      </c>
      <c r="V410" s="80">
        <v>53008</v>
      </c>
      <c r="W410" s="80">
        <v>53539</v>
      </c>
      <c r="X410" s="80">
        <v>54074</v>
      </c>
      <c r="Y410" s="80">
        <v>54616</v>
      </c>
      <c r="Z410" s="80">
        <v>54616</v>
      </c>
      <c r="AA410" s="80">
        <v>55116</v>
      </c>
      <c r="AB410" s="80">
        <v>55116</v>
      </c>
      <c r="AC410" s="80">
        <v>55116</v>
      </c>
      <c r="AD410" s="80">
        <v>55116</v>
      </c>
      <c r="AE410" s="80">
        <v>55116</v>
      </c>
      <c r="AF410" s="80">
        <v>55116</v>
      </c>
    </row>
    <row r="411" spans="1:32" s="4" customFormat="1">
      <c r="A411" s="4">
        <v>3</v>
      </c>
      <c r="B411" s="80">
        <v>34028</v>
      </c>
      <c r="C411" s="80">
        <v>34776</v>
      </c>
      <c r="D411" s="80">
        <v>35729</v>
      </c>
      <c r="E411" s="80">
        <v>36648</v>
      </c>
      <c r="F411" s="80">
        <v>37601</v>
      </c>
      <c r="G411" s="80">
        <v>38519</v>
      </c>
      <c r="H411" s="80">
        <v>39472</v>
      </c>
      <c r="I411" s="80">
        <v>40392</v>
      </c>
      <c r="J411" s="80">
        <v>41344</v>
      </c>
      <c r="K411" s="80">
        <v>42262</v>
      </c>
      <c r="L411" s="80">
        <v>43215</v>
      </c>
      <c r="M411" s="80">
        <v>44133</v>
      </c>
      <c r="N411" s="80">
        <v>45087</v>
      </c>
      <c r="O411" s="80">
        <v>46006</v>
      </c>
      <c r="P411" s="80">
        <v>46958</v>
      </c>
      <c r="Q411" s="80">
        <v>47877</v>
      </c>
      <c r="R411" s="80">
        <v>48831</v>
      </c>
      <c r="S411" s="80">
        <v>49749</v>
      </c>
      <c r="T411" s="80">
        <v>50245</v>
      </c>
      <c r="U411" s="80">
        <v>50749</v>
      </c>
      <c r="V411" s="80">
        <v>51257</v>
      </c>
      <c r="W411" s="80">
        <v>51770</v>
      </c>
      <c r="X411" s="80">
        <v>52287</v>
      </c>
      <c r="Y411" s="80">
        <v>52808</v>
      </c>
      <c r="Z411" s="80">
        <v>52808</v>
      </c>
      <c r="AA411" s="80">
        <v>53308</v>
      </c>
      <c r="AB411" s="80">
        <v>53308</v>
      </c>
      <c r="AC411" s="80">
        <v>53308</v>
      </c>
      <c r="AD411" s="80">
        <v>53308</v>
      </c>
      <c r="AE411" s="80">
        <v>53308</v>
      </c>
      <c r="AF411" s="80">
        <v>53308</v>
      </c>
    </row>
    <row r="412" spans="1:32" s="9" customFormat="1">
      <c r="A412" s="1"/>
      <c r="B412" s="2" t="s">
        <v>129</v>
      </c>
      <c r="C412" s="2" t="s">
        <v>130</v>
      </c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</row>
    <row r="413" spans="1:32" s="4" customFormat="1">
      <c r="A413" s="4">
        <v>8</v>
      </c>
      <c r="B413" s="79">
        <v>45768</v>
      </c>
      <c r="C413" s="79">
        <v>47128</v>
      </c>
      <c r="D413" s="79">
        <v>48489</v>
      </c>
      <c r="E413" s="79">
        <v>49850</v>
      </c>
      <c r="F413" s="79">
        <v>51212</v>
      </c>
      <c r="G413" s="79">
        <v>52573</v>
      </c>
      <c r="H413" s="79">
        <v>53934</v>
      </c>
      <c r="I413" s="79">
        <v>55295</v>
      </c>
      <c r="J413" s="79">
        <v>56656</v>
      </c>
      <c r="K413" s="79">
        <v>58018</v>
      </c>
      <c r="L413" s="79">
        <v>59379</v>
      </c>
      <c r="M413" s="79">
        <v>60740</v>
      </c>
      <c r="N413" s="79">
        <v>62101</v>
      </c>
      <c r="O413" s="79">
        <v>63462</v>
      </c>
      <c r="P413" s="79">
        <v>64822</v>
      </c>
      <c r="Q413" s="79">
        <v>66184</v>
      </c>
      <c r="R413" s="79">
        <v>67545</v>
      </c>
      <c r="S413" s="79">
        <v>68906</v>
      </c>
      <c r="T413" s="79">
        <v>69597</v>
      </c>
      <c r="U413" s="79">
        <v>70291</v>
      </c>
      <c r="V413" s="79">
        <v>70996</v>
      </c>
      <c r="W413" s="79">
        <v>71703</v>
      </c>
      <c r="X413" s="79">
        <v>72422</v>
      </c>
      <c r="Y413" s="79">
        <v>73146</v>
      </c>
      <c r="Z413" s="79">
        <v>73146</v>
      </c>
      <c r="AA413" s="79">
        <v>73646</v>
      </c>
      <c r="AB413" s="79">
        <v>73646</v>
      </c>
      <c r="AC413" s="79">
        <v>73646</v>
      </c>
      <c r="AD413" s="79">
        <v>73646</v>
      </c>
      <c r="AE413" s="79">
        <v>73646</v>
      </c>
      <c r="AF413" s="79">
        <v>73646</v>
      </c>
    </row>
    <row r="414" spans="1:32" s="4" customFormat="1">
      <c r="A414" s="4">
        <v>7</v>
      </c>
      <c r="B414" s="79">
        <v>42365</v>
      </c>
      <c r="C414" s="79">
        <v>43385</v>
      </c>
      <c r="D414" s="79">
        <v>44407</v>
      </c>
      <c r="E414" s="79">
        <v>45427</v>
      </c>
      <c r="F414" s="79">
        <v>46448</v>
      </c>
      <c r="G414" s="79">
        <v>47469</v>
      </c>
      <c r="H414" s="79">
        <v>48489</v>
      </c>
      <c r="I414" s="79">
        <v>49510</v>
      </c>
      <c r="J414" s="79">
        <v>50531</v>
      </c>
      <c r="K414" s="79">
        <v>51552</v>
      </c>
      <c r="L414" s="79">
        <v>52573</v>
      </c>
      <c r="M414" s="79">
        <v>53594</v>
      </c>
      <c r="N414" s="79">
        <v>54615</v>
      </c>
      <c r="O414" s="79">
        <v>55636</v>
      </c>
      <c r="P414" s="79">
        <v>56656</v>
      </c>
      <c r="Q414" s="79">
        <v>57677</v>
      </c>
      <c r="R414" s="79">
        <v>58698</v>
      </c>
      <c r="S414" s="79">
        <v>59718</v>
      </c>
      <c r="T414" s="79">
        <v>60318</v>
      </c>
      <c r="U414" s="79">
        <v>60921</v>
      </c>
      <c r="V414" s="79">
        <v>61529</v>
      </c>
      <c r="W414" s="79">
        <v>62144</v>
      </c>
      <c r="X414" s="79">
        <v>62764</v>
      </c>
      <c r="Y414" s="79">
        <v>63393</v>
      </c>
      <c r="Z414" s="79">
        <v>63393</v>
      </c>
      <c r="AA414" s="79">
        <v>63893</v>
      </c>
      <c r="AB414" s="79">
        <v>63893</v>
      </c>
      <c r="AC414" s="79">
        <v>63893</v>
      </c>
      <c r="AD414" s="79">
        <v>63893</v>
      </c>
      <c r="AE414" s="79">
        <v>63893</v>
      </c>
      <c r="AF414" s="79">
        <v>63893</v>
      </c>
    </row>
    <row r="415" spans="1:32" s="4" customFormat="1">
      <c r="A415" s="4">
        <v>1</v>
      </c>
      <c r="B415" s="79">
        <v>38962</v>
      </c>
      <c r="C415" s="79">
        <v>39983</v>
      </c>
      <c r="D415" s="79">
        <v>41003</v>
      </c>
      <c r="E415" s="79">
        <v>42025</v>
      </c>
      <c r="F415" s="79">
        <v>43045</v>
      </c>
      <c r="G415" s="79">
        <v>44065</v>
      </c>
      <c r="H415" s="79">
        <v>45087</v>
      </c>
      <c r="I415" s="79">
        <v>46107</v>
      </c>
      <c r="J415" s="79">
        <v>47128</v>
      </c>
      <c r="K415" s="79">
        <v>48149</v>
      </c>
      <c r="L415" s="79">
        <v>49171</v>
      </c>
      <c r="M415" s="79">
        <v>50191</v>
      </c>
      <c r="N415" s="79">
        <v>51212</v>
      </c>
      <c r="O415" s="79">
        <v>52233</v>
      </c>
      <c r="P415" s="79">
        <v>53254</v>
      </c>
      <c r="Q415" s="79">
        <v>54274</v>
      </c>
      <c r="R415" s="79">
        <v>55295</v>
      </c>
      <c r="S415" s="79">
        <v>56316</v>
      </c>
      <c r="T415" s="79">
        <v>56881</v>
      </c>
      <c r="U415" s="79">
        <v>57449</v>
      </c>
      <c r="V415" s="79">
        <v>58024</v>
      </c>
      <c r="W415" s="79">
        <v>58603</v>
      </c>
      <c r="X415" s="79">
        <v>59188</v>
      </c>
      <c r="Y415" s="79">
        <v>59779</v>
      </c>
      <c r="Z415" s="79">
        <v>59779</v>
      </c>
      <c r="AA415" s="79">
        <v>60279</v>
      </c>
      <c r="AB415" s="79">
        <v>60279</v>
      </c>
      <c r="AC415" s="79">
        <v>60279</v>
      </c>
      <c r="AD415" s="79">
        <v>60279</v>
      </c>
      <c r="AE415" s="79">
        <v>60279</v>
      </c>
      <c r="AF415" s="79">
        <v>60279</v>
      </c>
    </row>
    <row r="416" spans="1:32" s="4" customFormat="1">
      <c r="A416" s="4">
        <v>2</v>
      </c>
      <c r="B416" s="79">
        <v>35560</v>
      </c>
      <c r="C416" s="79">
        <v>36479</v>
      </c>
      <c r="D416" s="79">
        <v>37430</v>
      </c>
      <c r="E416" s="79">
        <v>38349</v>
      </c>
      <c r="F416" s="79">
        <v>39301</v>
      </c>
      <c r="G416" s="79">
        <v>40221</v>
      </c>
      <c r="H416" s="79">
        <v>41174</v>
      </c>
      <c r="I416" s="79">
        <v>42093</v>
      </c>
      <c r="J416" s="79">
        <v>43045</v>
      </c>
      <c r="K416" s="79">
        <v>43964</v>
      </c>
      <c r="L416" s="79">
        <v>44916</v>
      </c>
      <c r="M416" s="79">
        <v>45835</v>
      </c>
      <c r="N416" s="79">
        <v>46788</v>
      </c>
      <c r="O416" s="79">
        <v>47706</v>
      </c>
      <c r="P416" s="79">
        <v>48660</v>
      </c>
      <c r="Q416" s="79">
        <v>49579</v>
      </c>
      <c r="R416" s="79">
        <v>50531</v>
      </c>
      <c r="S416" s="79">
        <v>51450</v>
      </c>
      <c r="T416" s="79">
        <v>51964</v>
      </c>
      <c r="U416" s="79">
        <v>52484</v>
      </c>
      <c r="V416" s="79">
        <v>53008</v>
      </c>
      <c r="W416" s="79">
        <v>53539</v>
      </c>
      <c r="X416" s="79">
        <v>54074</v>
      </c>
      <c r="Y416" s="79">
        <v>54616</v>
      </c>
      <c r="Z416" s="79">
        <v>54616</v>
      </c>
      <c r="AA416" s="79">
        <v>55116</v>
      </c>
      <c r="AB416" s="79">
        <v>55116</v>
      </c>
      <c r="AC416" s="79">
        <v>55116</v>
      </c>
      <c r="AD416" s="79">
        <v>55116</v>
      </c>
      <c r="AE416" s="79">
        <v>55116</v>
      </c>
      <c r="AF416" s="79">
        <v>55116</v>
      </c>
    </row>
    <row r="417" spans="1:32" s="4" customFormat="1">
      <c r="A417" s="4">
        <v>3</v>
      </c>
      <c r="B417" s="79">
        <v>34028</v>
      </c>
      <c r="C417" s="79">
        <v>34776</v>
      </c>
      <c r="D417" s="79">
        <v>35729</v>
      </c>
      <c r="E417" s="79">
        <v>36648</v>
      </c>
      <c r="F417" s="79">
        <v>37601</v>
      </c>
      <c r="G417" s="79">
        <v>38519</v>
      </c>
      <c r="H417" s="79">
        <v>39472</v>
      </c>
      <c r="I417" s="79">
        <v>40392</v>
      </c>
      <c r="J417" s="79">
        <v>41344</v>
      </c>
      <c r="K417" s="79">
        <v>42262</v>
      </c>
      <c r="L417" s="79">
        <v>43215</v>
      </c>
      <c r="M417" s="79">
        <v>44133</v>
      </c>
      <c r="N417" s="79">
        <v>45087</v>
      </c>
      <c r="O417" s="79">
        <v>46006</v>
      </c>
      <c r="P417" s="79">
        <v>46958</v>
      </c>
      <c r="Q417" s="79">
        <v>47877</v>
      </c>
      <c r="R417" s="79">
        <v>48831</v>
      </c>
      <c r="S417" s="79">
        <v>49749</v>
      </c>
      <c r="T417" s="79">
        <v>50245</v>
      </c>
      <c r="U417" s="79">
        <v>50749</v>
      </c>
      <c r="V417" s="79">
        <v>51257</v>
      </c>
      <c r="W417" s="79">
        <v>51770</v>
      </c>
      <c r="X417" s="79">
        <v>52287</v>
      </c>
      <c r="Y417" s="79">
        <v>52808</v>
      </c>
      <c r="Z417" s="79">
        <v>52808</v>
      </c>
      <c r="AA417" s="79">
        <v>53308</v>
      </c>
      <c r="AB417" s="79">
        <v>53308</v>
      </c>
      <c r="AC417" s="79">
        <v>53308</v>
      </c>
      <c r="AD417" s="79">
        <v>53308</v>
      </c>
      <c r="AE417" s="79">
        <v>53308</v>
      </c>
      <c r="AF417" s="79">
        <v>53308</v>
      </c>
    </row>
    <row r="418" spans="1:32" s="9" customFormat="1">
      <c r="A418" s="1"/>
      <c r="B418" s="2" t="s">
        <v>131</v>
      </c>
      <c r="C418" s="2" t="s">
        <v>132</v>
      </c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</row>
    <row r="419" spans="1:32" s="4" customFormat="1">
      <c r="A419" s="4">
        <v>8</v>
      </c>
      <c r="B419" s="72">
        <v>45768</v>
      </c>
      <c r="C419" s="72">
        <v>47128</v>
      </c>
      <c r="D419" s="72">
        <v>48489</v>
      </c>
      <c r="E419" s="72">
        <v>49850</v>
      </c>
      <c r="F419" s="72">
        <v>51212</v>
      </c>
      <c r="G419" s="72">
        <v>52573</v>
      </c>
      <c r="H419" s="72">
        <v>53934</v>
      </c>
      <c r="I419" s="72">
        <v>55295</v>
      </c>
      <c r="J419" s="72">
        <v>56656</v>
      </c>
      <c r="K419" s="72">
        <v>58018</v>
      </c>
      <c r="L419" s="72">
        <v>59379</v>
      </c>
      <c r="M419" s="72">
        <v>60740</v>
      </c>
      <c r="N419" s="72">
        <v>62101</v>
      </c>
      <c r="O419" s="72">
        <v>63462</v>
      </c>
      <c r="P419" s="72">
        <v>64822</v>
      </c>
      <c r="Q419" s="72">
        <v>66184</v>
      </c>
      <c r="R419" s="72">
        <v>67545</v>
      </c>
      <c r="S419" s="72">
        <v>68906</v>
      </c>
      <c r="T419" s="72">
        <v>69596</v>
      </c>
      <c r="U419" s="72">
        <v>70291</v>
      </c>
      <c r="V419" s="72">
        <v>70995</v>
      </c>
      <c r="W419" s="72">
        <v>71704</v>
      </c>
      <c r="X419" s="72">
        <v>82422</v>
      </c>
      <c r="Y419" s="72">
        <v>73146</v>
      </c>
      <c r="Z419" s="72">
        <v>73146</v>
      </c>
      <c r="AA419" s="72">
        <v>73646</v>
      </c>
      <c r="AB419" s="72">
        <v>73646</v>
      </c>
      <c r="AC419" s="72">
        <v>73646</v>
      </c>
      <c r="AD419" s="72">
        <v>73646</v>
      </c>
      <c r="AE419" s="72">
        <v>73646</v>
      </c>
      <c r="AF419" s="72">
        <v>73646</v>
      </c>
    </row>
    <row r="420" spans="1:32" s="4" customFormat="1">
      <c r="A420" s="4">
        <v>7</v>
      </c>
      <c r="B420" s="72">
        <v>42365</v>
      </c>
      <c r="C420" s="72">
        <v>43385</v>
      </c>
      <c r="D420" s="72">
        <v>44407</v>
      </c>
      <c r="E420" s="72">
        <v>45427</v>
      </c>
      <c r="F420" s="72">
        <v>46448</v>
      </c>
      <c r="G420" s="72">
        <v>47469</v>
      </c>
      <c r="H420" s="72">
        <v>48489</v>
      </c>
      <c r="I420" s="72">
        <v>49510</v>
      </c>
      <c r="J420" s="72">
        <v>50531</v>
      </c>
      <c r="K420" s="72">
        <v>51552</v>
      </c>
      <c r="L420" s="72">
        <v>52573</v>
      </c>
      <c r="M420" s="72">
        <v>53594</v>
      </c>
      <c r="N420" s="72">
        <v>54615</v>
      </c>
      <c r="O420" s="72">
        <v>55636</v>
      </c>
      <c r="P420" s="72">
        <v>56656</v>
      </c>
      <c r="Q420" s="72">
        <v>57677</v>
      </c>
      <c r="R420" s="72">
        <v>58698</v>
      </c>
      <c r="S420" s="72">
        <v>59718</v>
      </c>
      <c r="T420" s="72">
        <v>60316</v>
      </c>
      <c r="U420" s="72">
        <v>60919</v>
      </c>
      <c r="V420" s="72">
        <v>61529</v>
      </c>
      <c r="W420" s="72">
        <v>62143</v>
      </c>
      <c r="X420" s="72">
        <v>62765</v>
      </c>
      <c r="Y420" s="72">
        <v>63393</v>
      </c>
      <c r="Z420" s="72">
        <v>63393</v>
      </c>
      <c r="AA420" s="72">
        <v>63893</v>
      </c>
      <c r="AB420" s="72">
        <v>63893</v>
      </c>
      <c r="AC420" s="72">
        <v>63893</v>
      </c>
      <c r="AD420" s="72">
        <v>63893</v>
      </c>
      <c r="AE420" s="72">
        <v>63893</v>
      </c>
      <c r="AF420" s="72">
        <v>63893</v>
      </c>
    </row>
    <row r="421" spans="1:32" s="4" customFormat="1">
      <c r="A421" s="4">
        <v>1</v>
      </c>
      <c r="B421" s="72">
        <v>38962</v>
      </c>
      <c r="C421" s="72">
        <v>39983</v>
      </c>
      <c r="D421" s="72">
        <v>41003</v>
      </c>
      <c r="E421" s="72">
        <v>42025</v>
      </c>
      <c r="F421" s="72">
        <v>43045</v>
      </c>
      <c r="G421" s="72">
        <v>44065</v>
      </c>
      <c r="H421" s="72">
        <v>45087</v>
      </c>
      <c r="I421" s="72">
        <v>46107</v>
      </c>
      <c r="J421" s="72">
        <v>47128</v>
      </c>
      <c r="K421" s="72">
        <v>48149</v>
      </c>
      <c r="L421" s="72">
        <v>49171</v>
      </c>
      <c r="M421" s="72">
        <v>50191</v>
      </c>
      <c r="N421" s="72">
        <v>51212</v>
      </c>
      <c r="O421" s="72">
        <v>52233</v>
      </c>
      <c r="P421" s="72">
        <v>53254</v>
      </c>
      <c r="Q421" s="72">
        <v>54274</v>
      </c>
      <c r="R421" s="72">
        <v>55295</v>
      </c>
      <c r="S421" s="72">
        <v>56316</v>
      </c>
      <c r="T421" s="72">
        <v>56880</v>
      </c>
      <c r="U421" s="72">
        <v>57448</v>
      </c>
      <c r="V421" s="72">
        <v>58022</v>
      </c>
      <c r="W421" s="72">
        <v>58603</v>
      </c>
      <c r="X421" s="72">
        <v>59188</v>
      </c>
      <c r="Y421" s="72">
        <v>59779</v>
      </c>
      <c r="Z421" s="72">
        <v>59779</v>
      </c>
      <c r="AA421" s="72">
        <v>60279</v>
      </c>
      <c r="AB421" s="72">
        <v>60279</v>
      </c>
      <c r="AC421" s="72">
        <v>60279</v>
      </c>
      <c r="AD421" s="72">
        <v>60279</v>
      </c>
      <c r="AE421" s="72">
        <v>60279</v>
      </c>
      <c r="AF421" s="72">
        <v>60279</v>
      </c>
    </row>
    <row r="422" spans="1:32" s="4" customFormat="1">
      <c r="A422" s="4">
        <v>2</v>
      </c>
      <c r="B422" s="72">
        <v>35560</v>
      </c>
      <c r="C422" s="72">
        <v>36479</v>
      </c>
      <c r="D422" s="72">
        <v>37430</v>
      </c>
      <c r="E422" s="72">
        <v>38349</v>
      </c>
      <c r="F422" s="72">
        <v>39301</v>
      </c>
      <c r="G422" s="72">
        <v>40221</v>
      </c>
      <c r="H422" s="72">
        <v>41174</v>
      </c>
      <c r="I422" s="72">
        <v>42093</v>
      </c>
      <c r="J422" s="72">
        <v>43045</v>
      </c>
      <c r="K422" s="72">
        <v>43964</v>
      </c>
      <c r="L422" s="72">
        <v>44916</v>
      </c>
      <c r="M422" s="72">
        <v>45835</v>
      </c>
      <c r="N422" s="72">
        <v>46788</v>
      </c>
      <c r="O422" s="72">
        <v>47706</v>
      </c>
      <c r="P422" s="72">
        <v>48660</v>
      </c>
      <c r="Q422" s="72">
        <v>49579</v>
      </c>
      <c r="R422" s="72">
        <v>50531</v>
      </c>
      <c r="S422" s="72">
        <v>51450</v>
      </c>
      <c r="T422" s="72">
        <v>51965</v>
      </c>
      <c r="U422" s="72">
        <v>52484</v>
      </c>
      <c r="V422" s="72">
        <v>53009</v>
      </c>
      <c r="W422" s="72">
        <v>53539</v>
      </c>
      <c r="X422" s="72">
        <v>51074</v>
      </c>
      <c r="Y422" s="72">
        <v>54616</v>
      </c>
      <c r="Z422" s="72">
        <v>54616</v>
      </c>
      <c r="AA422" s="72">
        <v>55116</v>
      </c>
      <c r="AB422" s="72">
        <v>55116</v>
      </c>
      <c r="AC422" s="72">
        <v>55116</v>
      </c>
      <c r="AD422" s="72">
        <v>55116</v>
      </c>
      <c r="AE422" s="72">
        <v>55116</v>
      </c>
      <c r="AF422" s="72">
        <v>55116</v>
      </c>
    </row>
    <row r="423" spans="1:32" s="4" customFormat="1">
      <c r="A423" s="4">
        <v>3</v>
      </c>
      <c r="B423" s="72">
        <v>34028</v>
      </c>
      <c r="C423" s="72">
        <v>34776</v>
      </c>
      <c r="D423" s="72">
        <v>35729</v>
      </c>
      <c r="E423" s="72">
        <v>36648</v>
      </c>
      <c r="F423" s="72">
        <v>37601</v>
      </c>
      <c r="G423" s="72">
        <v>38519</v>
      </c>
      <c r="H423" s="72">
        <v>39472</v>
      </c>
      <c r="I423" s="72">
        <v>40392</v>
      </c>
      <c r="J423" s="72">
        <v>41344</v>
      </c>
      <c r="K423" s="72">
        <v>42262</v>
      </c>
      <c r="L423" s="72">
        <v>43215</v>
      </c>
      <c r="M423" s="72">
        <v>44133</v>
      </c>
      <c r="N423" s="72">
        <v>45087</v>
      </c>
      <c r="O423" s="72">
        <v>46006</v>
      </c>
      <c r="P423" s="72">
        <v>46958</v>
      </c>
      <c r="Q423" s="72">
        <v>47877</v>
      </c>
      <c r="R423" s="72">
        <v>48831</v>
      </c>
      <c r="S423" s="72">
        <v>49749</v>
      </c>
      <c r="T423" s="72">
        <v>50247</v>
      </c>
      <c r="U423" s="72">
        <v>50748</v>
      </c>
      <c r="V423" s="72">
        <v>51257</v>
      </c>
      <c r="W423" s="72">
        <v>51769</v>
      </c>
      <c r="X423" s="72">
        <v>52286</v>
      </c>
      <c r="Y423" s="72">
        <v>52808</v>
      </c>
      <c r="Z423" s="72">
        <v>52808</v>
      </c>
      <c r="AA423" s="72">
        <v>53308</v>
      </c>
      <c r="AB423" s="72">
        <v>53308</v>
      </c>
      <c r="AC423" s="72">
        <v>53308</v>
      </c>
      <c r="AD423" s="72">
        <v>53308</v>
      </c>
      <c r="AE423" s="72">
        <v>53308</v>
      </c>
      <c r="AF423" s="72">
        <v>53308</v>
      </c>
    </row>
    <row r="424" spans="1:32" s="9" customFormat="1">
      <c r="A424" s="1"/>
      <c r="B424" s="2" t="s">
        <v>133</v>
      </c>
      <c r="C424" s="2" t="s">
        <v>134</v>
      </c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</row>
    <row r="425" spans="1:32" s="4" customFormat="1">
      <c r="A425" s="4">
        <v>8</v>
      </c>
      <c r="B425" s="5">
        <v>45768.389999999992</v>
      </c>
      <c r="C425" s="5">
        <v>47127.78</v>
      </c>
      <c r="D425" s="5">
        <v>48489.429999999993</v>
      </c>
      <c r="E425" s="5">
        <v>49849.95</v>
      </c>
      <c r="F425" s="5">
        <v>51211.6</v>
      </c>
      <c r="G425" s="5">
        <v>52573.249999999993</v>
      </c>
      <c r="H425" s="5">
        <v>53933.77</v>
      </c>
      <c r="I425" s="5">
        <v>55295.42</v>
      </c>
      <c r="J425" s="5">
        <v>56655.939999999995</v>
      </c>
      <c r="K425" s="5">
        <v>58017.59</v>
      </c>
      <c r="L425" s="5">
        <v>59379.24</v>
      </c>
      <c r="M425" s="5">
        <v>60739.759999999995</v>
      </c>
      <c r="N425" s="5">
        <v>62101.409999999996</v>
      </c>
      <c r="O425" s="5">
        <v>63461.929999999993</v>
      </c>
      <c r="P425" s="5">
        <v>64822.45</v>
      </c>
      <c r="Q425" s="5">
        <v>66184.099999999991</v>
      </c>
      <c r="R425" s="5">
        <v>67544.62</v>
      </c>
      <c r="S425" s="5">
        <v>68906.26999999999</v>
      </c>
      <c r="T425" s="5">
        <v>69595.569999999992</v>
      </c>
      <c r="U425" s="5">
        <v>70290.51999999999</v>
      </c>
      <c r="V425" s="5">
        <v>70994.509999999995</v>
      </c>
      <c r="W425" s="5">
        <v>71704.149999999994</v>
      </c>
      <c r="X425" s="5">
        <v>72421.7</v>
      </c>
      <c r="Y425" s="5">
        <v>73146.03</v>
      </c>
      <c r="Z425" s="5">
        <v>73146.03</v>
      </c>
      <c r="AA425" s="5">
        <v>73646</v>
      </c>
      <c r="AB425" s="5">
        <v>73646</v>
      </c>
      <c r="AC425" s="5">
        <v>73646</v>
      </c>
      <c r="AD425" s="5">
        <v>73646</v>
      </c>
      <c r="AE425" s="5">
        <v>73646</v>
      </c>
      <c r="AF425" s="5">
        <v>73646</v>
      </c>
    </row>
    <row r="426" spans="1:32" s="4" customFormat="1">
      <c r="A426" s="4">
        <v>7</v>
      </c>
      <c r="B426" s="5">
        <v>42364.829999999994</v>
      </c>
      <c r="C426" s="5">
        <v>43385.219999999994</v>
      </c>
      <c r="D426" s="5">
        <v>44406.74</v>
      </c>
      <c r="E426" s="5">
        <v>45427.13</v>
      </c>
      <c r="F426" s="5">
        <v>46447.519999999997</v>
      </c>
      <c r="G426" s="5">
        <v>47469.039999999994</v>
      </c>
      <c r="H426" s="5">
        <v>48489.429999999993</v>
      </c>
      <c r="I426" s="5">
        <v>49509.819999999992</v>
      </c>
      <c r="J426" s="5">
        <v>50531.34</v>
      </c>
      <c r="K426" s="5">
        <v>51551.729999999996</v>
      </c>
      <c r="L426" s="5">
        <v>52573.249999999993</v>
      </c>
      <c r="M426" s="5">
        <v>53593.639999999992</v>
      </c>
      <c r="N426" s="5">
        <v>54615.159999999996</v>
      </c>
      <c r="O426" s="5">
        <v>55635.549999999996</v>
      </c>
      <c r="P426" s="5">
        <v>56655.939999999995</v>
      </c>
      <c r="Q426" s="5">
        <v>57677.459999999992</v>
      </c>
      <c r="R426" s="5">
        <v>58697.849999999991</v>
      </c>
      <c r="S426" s="5">
        <v>59718.239999999998</v>
      </c>
      <c r="T426" s="5">
        <v>60316.009999999995</v>
      </c>
      <c r="U426" s="5">
        <v>60919.429999999993</v>
      </c>
      <c r="V426" s="5">
        <v>61528.499999999993</v>
      </c>
      <c r="W426" s="5">
        <v>62143.219999999994</v>
      </c>
      <c r="X426" s="5">
        <v>62764.719999999994</v>
      </c>
      <c r="Y426" s="5">
        <v>63391.869999999995</v>
      </c>
      <c r="Z426" s="5">
        <v>63391.869999999995</v>
      </c>
      <c r="AA426" s="5">
        <v>63892</v>
      </c>
      <c r="AB426" s="5">
        <v>63892</v>
      </c>
      <c r="AC426" s="5">
        <v>63892</v>
      </c>
      <c r="AD426" s="5">
        <v>63892</v>
      </c>
      <c r="AE426" s="5">
        <v>63892</v>
      </c>
      <c r="AF426" s="5">
        <v>63892</v>
      </c>
    </row>
    <row r="427" spans="1:32" s="4" customFormat="1">
      <c r="A427" s="4">
        <v>1</v>
      </c>
      <c r="B427" s="5">
        <v>38962.399999999994</v>
      </c>
      <c r="C427" s="5">
        <v>39982.789999999994</v>
      </c>
      <c r="D427" s="5">
        <v>41003.179999999993</v>
      </c>
      <c r="E427" s="5">
        <v>42024.7</v>
      </c>
      <c r="F427" s="5">
        <v>43045.09</v>
      </c>
      <c r="G427" s="5">
        <v>44065.479999999996</v>
      </c>
      <c r="H427" s="5">
        <v>45086.999999999993</v>
      </c>
      <c r="I427" s="5">
        <v>46107.389999999992</v>
      </c>
      <c r="J427" s="5">
        <v>47127.78</v>
      </c>
      <c r="K427" s="5">
        <v>48149.299999999996</v>
      </c>
      <c r="L427" s="5">
        <v>49170.819999999992</v>
      </c>
      <c r="M427" s="5">
        <v>50191.209999999992</v>
      </c>
      <c r="N427" s="5">
        <v>51211.6</v>
      </c>
      <c r="O427" s="5">
        <v>52233.119999999995</v>
      </c>
      <c r="P427" s="5">
        <v>53253.509999999995</v>
      </c>
      <c r="Q427" s="5">
        <v>54273.899999999994</v>
      </c>
      <c r="R427" s="5">
        <v>55295.42</v>
      </c>
      <c r="S427" s="5">
        <v>56315.81</v>
      </c>
      <c r="T427" s="5">
        <v>56879.679999999993</v>
      </c>
      <c r="U427" s="5">
        <v>57448.069999999992</v>
      </c>
      <c r="V427" s="5">
        <v>58022.109999999993</v>
      </c>
      <c r="W427" s="5">
        <v>58602.929999999993</v>
      </c>
      <c r="X427" s="5">
        <v>59188.27</v>
      </c>
      <c r="Y427" s="5">
        <v>59780.389999999992</v>
      </c>
      <c r="Z427" s="5">
        <v>59780.389999999992</v>
      </c>
      <c r="AA427" s="5">
        <v>60280</v>
      </c>
      <c r="AB427" s="5">
        <v>60280</v>
      </c>
      <c r="AC427" s="5">
        <v>60280</v>
      </c>
      <c r="AD427" s="5">
        <v>60280</v>
      </c>
      <c r="AE427" s="5">
        <v>60280</v>
      </c>
      <c r="AF427" s="5">
        <v>60280</v>
      </c>
    </row>
    <row r="428" spans="1:32" s="4" customFormat="1">
      <c r="A428" s="4">
        <v>2</v>
      </c>
      <c r="B428" s="5">
        <v>35559.969999999994</v>
      </c>
      <c r="C428" s="5">
        <v>36478.659999999996</v>
      </c>
      <c r="D428" s="5">
        <v>37430.119999999995</v>
      </c>
      <c r="E428" s="5">
        <v>38348.81</v>
      </c>
      <c r="F428" s="5">
        <v>39301.399999999994</v>
      </c>
      <c r="G428" s="5">
        <v>40221.219999999994</v>
      </c>
      <c r="H428" s="5">
        <v>41173.81</v>
      </c>
      <c r="I428" s="5">
        <v>42092.499999999993</v>
      </c>
      <c r="J428" s="5">
        <v>43045.09</v>
      </c>
      <c r="K428" s="5">
        <v>43963.78</v>
      </c>
      <c r="L428" s="5">
        <v>44916.369999999995</v>
      </c>
      <c r="M428" s="5">
        <v>45835.06</v>
      </c>
      <c r="N428" s="5">
        <v>46787.649999999994</v>
      </c>
      <c r="O428" s="5">
        <v>47706.34</v>
      </c>
      <c r="P428" s="5">
        <v>48660.06</v>
      </c>
      <c r="Q428" s="5">
        <v>49578.749999999993</v>
      </c>
      <c r="R428" s="5">
        <v>50531.34</v>
      </c>
      <c r="S428" s="5">
        <v>51450.029999999992</v>
      </c>
      <c r="T428" s="5">
        <v>51965.31</v>
      </c>
      <c r="U428" s="5">
        <v>52483.979999999996</v>
      </c>
      <c r="V428" s="5">
        <v>53009.429999999993</v>
      </c>
      <c r="W428" s="5">
        <v>53539.399999999994</v>
      </c>
      <c r="X428" s="5">
        <v>54073.889999999992</v>
      </c>
      <c r="Y428" s="5">
        <v>54615.159999999996</v>
      </c>
      <c r="Z428" s="5">
        <v>54615.159999999996</v>
      </c>
      <c r="AA428" s="5">
        <v>55115</v>
      </c>
      <c r="AB428" s="5">
        <v>55115</v>
      </c>
      <c r="AC428" s="5">
        <v>55115</v>
      </c>
      <c r="AD428" s="5">
        <v>55115</v>
      </c>
      <c r="AE428" s="5">
        <v>55115</v>
      </c>
      <c r="AF428" s="5">
        <v>55115</v>
      </c>
    </row>
    <row r="429" spans="1:32" s="4" customFormat="1">
      <c r="A429" s="4">
        <v>3</v>
      </c>
      <c r="B429" s="5">
        <v>34027.689999999995</v>
      </c>
      <c r="C429" s="5">
        <v>34775.75</v>
      </c>
      <c r="D429" s="5">
        <v>35729.469999999994</v>
      </c>
      <c r="E429" s="5">
        <v>36648.159999999996</v>
      </c>
      <c r="F429" s="5">
        <v>37600.75</v>
      </c>
      <c r="G429" s="5">
        <v>38519.439999999995</v>
      </c>
      <c r="H429" s="5">
        <v>39472.03</v>
      </c>
      <c r="I429" s="5">
        <v>40391.85</v>
      </c>
      <c r="J429" s="5">
        <v>41344.439999999995</v>
      </c>
      <c r="K429" s="5">
        <v>42261.999999999993</v>
      </c>
      <c r="L429" s="5">
        <v>43214.59</v>
      </c>
      <c r="M429" s="5">
        <v>44133.279999999999</v>
      </c>
      <c r="N429" s="5">
        <v>45086.999999999993</v>
      </c>
      <c r="O429" s="5">
        <v>46005.689999999995</v>
      </c>
      <c r="P429" s="5">
        <v>46958.28</v>
      </c>
      <c r="Q429" s="5">
        <v>47876.969999999994</v>
      </c>
      <c r="R429" s="5">
        <v>48830.689999999995</v>
      </c>
      <c r="S429" s="5">
        <v>49749.38</v>
      </c>
      <c r="T429" s="5">
        <v>50246.579999999994</v>
      </c>
      <c r="U429" s="5">
        <v>50748.299999999996</v>
      </c>
      <c r="V429" s="5">
        <v>51256.799999999996</v>
      </c>
      <c r="W429" s="5">
        <v>51768.689999999995</v>
      </c>
      <c r="X429" s="5">
        <v>52286.229999999996</v>
      </c>
      <c r="Y429" s="5">
        <v>52809.42</v>
      </c>
      <c r="Z429" s="5">
        <v>52809.42</v>
      </c>
      <c r="AA429" s="5">
        <v>53309</v>
      </c>
      <c r="AB429" s="5">
        <v>53309</v>
      </c>
      <c r="AC429" s="5">
        <v>53309</v>
      </c>
      <c r="AD429" s="5">
        <v>53309</v>
      </c>
      <c r="AE429" s="5">
        <v>53309</v>
      </c>
      <c r="AF429" s="5">
        <v>53309</v>
      </c>
    </row>
    <row r="430" spans="1:32" s="9" customFormat="1">
      <c r="A430" s="1"/>
      <c r="B430" s="2" t="s">
        <v>135</v>
      </c>
      <c r="C430" s="2" t="s">
        <v>136</v>
      </c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</row>
    <row r="431" spans="1:32" s="4" customFormat="1">
      <c r="A431" s="4">
        <v>8</v>
      </c>
      <c r="B431" s="30">
        <v>45768</v>
      </c>
      <c r="C431" s="30">
        <v>47128</v>
      </c>
      <c r="D431" s="30">
        <v>48489</v>
      </c>
      <c r="E431" s="30">
        <v>49850</v>
      </c>
      <c r="F431" s="30">
        <v>51212</v>
      </c>
      <c r="G431" s="30">
        <v>52573</v>
      </c>
      <c r="H431" s="30">
        <v>53934</v>
      </c>
      <c r="I431" s="30">
        <v>55295</v>
      </c>
      <c r="J431" s="30">
        <v>56656</v>
      </c>
      <c r="K431" s="30">
        <v>58018</v>
      </c>
      <c r="L431" s="30">
        <v>59379</v>
      </c>
      <c r="M431" s="30">
        <v>60740</v>
      </c>
      <c r="N431" s="30">
        <v>62101</v>
      </c>
      <c r="O431" s="30">
        <v>63462</v>
      </c>
      <c r="P431" s="30">
        <v>64822</v>
      </c>
      <c r="Q431" s="30">
        <v>66184</v>
      </c>
      <c r="R431" s="30">
        <v>67545</v>
      </c>
      <c r="S431" s="30">
        <v>68906</v>
      </c>
      <c r="T431" s="30">
        <v>69596</v>
      </c>
      <c r="U431" s="30">
        <v>70292</v>
      </c>
      <c r="V431" s="30">
        <v>70995</v>
      </c>
      <c r="W431" s="30">
        <v>71704</v>
      </c>
      <c r="X431" s="30">
        <v>72422</v>
      </c>
      <c r="Y431" s="30">
        <v>73146</v>
      </c>
      <c r="Z431" s="30">
        <v>73146</v>
      </c>
      <c r="AA431" s="30">
        <v>73646</v>
      </c>
      <c r="AB431" s="30">
        <v>73646</v>
      </c>
      <c r="AC431" s="30">
        <v>73646</v>
      </c>
      <c r="AD431" s="30">
        <v>73646</v>
      </c>
      <c r="AE431" s="30">
        <v>73646</v>
      </c>
      <c r="AF431" s="30">
        <v>73646</v>
      </c>
    </row>
    <row r="432" spans="1:32" s="4" customFormat="1">
      <c r="A432" s="4">
        <v>7</v>
      </c>
      <c r="B432" s="30">
        <v>42365</v>
      </c>
      <c r="C432" s="30">
        <v>43385</v>
      </c>
      <c r="D432" s="30">
        <v>44407</v>
      </c>
      <c r="E432" s="30">
        <v>45427</v>
      </c>
      <c r="F432" s="30">
        <v>46448</v>
      </c>
      <c r="G432" s="30">
        <v>47469</v>
      </c>
      <c r="H432" s="30">
        <v>48489</v>
      </c>
      <c r="I432" s="30">
        <v>49510</v>
      </c>
      <c r="J432" s="30">
        <v>50531</v>
      </c>
      <c r="K432" s="30">
        <v>51552</v>
      </c>
      <c r="L432" s="30">
        <v>52573</v>
      </c>
      <c r="M432" s="30">
        <v>53594</v>
      </c>
      <c r="N432" s="30">
        <v>54615</v>
      </c>
      <c r="O432" s="30">
        <v>55636</v>
      </c>
      <c r="P432" s="30">
        <v>56656</v>
      </c>
      <c r="Q432" s="30">
        <v>57677</v>
      </c>
      <c r="R432" s="30">
        <v>58698</v>
      </c>
      <c r="S432" s="30">
        <v>59718</v>
      </c>
      <c r="T432" s="30">
        <v>60316</v>
      </c>
      <c r="U432" s="30">
        <v>60919</v>
      </c>
      <c r="V432" s="30">
        <v>61529</v>
      </c>
      <c r="W432" s="30">
        <v>62143</v>
      </c>
      <c r="X432" s="30">
        <v>62765</v>
      </c>
      <c r="Y432" s="30">
        <v>63393</v>
      </c>
      <c r="Z432" s="30">
        <v>63393</v>
      </c>
      <c r="AA432" s="30">
        <v>63893</v>
      </c>
      <c r="AB432" s="30">
        <v>63893</v>
      </c>
      <c r="AC432" s="30">
        <v>63893</v>
      </c>
      <c r="AD432" s="30">
        <v>63893</v>
      </c>
      <c r="AE432" s="30">
        <v>63893</v>
      </c>
      <c r="AF432" s="30">
        <v>63893</v>
      </c>
    </row>
    <row r="433" spans="1:32" s="4" customFormat="1">
      <c r="A433" s="4">
        <v>1</v>
      </c>
      <c r="B433" s="30">
        <v>38962</v>
      </c>
      <c r="C433" s="30">
        <v>39983</v>
      </c>
      <c r="D433" s="30">
        <v>41003</v>
      </c>
      <c r="E433" s="30">
        <v>42025</v>
      </c>
      <c r="F433" s="30">
        <v>43045</v>
      </c>
      <c r="G433" s="30">
        <v>44065</v>
      </c>
      <c r="H433" s="30">
        <v>45087</v>
      </c>
      <c r="I433" s="30">
        <v>46107</v>
      </c>
      <c r="J433" s="30">
        <v>47128</v>
      </c>
      <c r="K433" s="30">
        <v>48149</v>
      </c>
      <c r="L433" s="30">
        <v>49171</v>
      </c>
      <c r="M433" s="30">
        <v>50191</v>
      </c>
      <c r="N433" s="30">
        <v>51212</v>
      </c>
      <c r="O433" s="30">
        <v>52233</v>
      </c>
      <c r="P433" s="30">
        <v>53254</v>
      </c>
      <c r="Q433" s="30">
        <v>54274</v>
      </c>
      <c r="R433" s="30">
        <v>55295</v>
      </c>
      <c r="S433" s="30">
        <v>56316</v>
      </c>
      <c r="T433" s="30">
        <v>56880</v>
      </c>
      <c r="U433" s="30">
        <v>57448</v>
      </c>
      <c r="V433" s="30">
        <v>58022</v>
      </c>
      <c r="W433" s="30">
        <v>58603</v>
      </c>
      <c r="X433" s="30">
        <v>59188</v>
      </c>
      <c r="Y433" s="30">
        <v>59779</v>
      </c>
      <c r="Z433" s="30">
        <v>59779</v>
      </c>
      <c r="AA433" s="30">
        <v>60279</v>
      </c>
      <c r="AB433" s="30">
        <v>60279</v>
      </c>
      <c r="AC433" s="30">
        <v>60279</v>
      </c>
      <c r="AD433" s="30">
        <v>60279</v>
      </c>
      <c r="AE433" s="30">
        <v>60279</v>
      </c>
      <c r="AF433" s="30">
        <v>60279</v>
      </c>
    </row>
    <row r="434" spans="1:32" s="4" customFormat="1">
      <c r="A434" s="4">
        <v>2</v>
      </c>
      <c r="B434" s="30">
        <v>35560</v>
      </c>
      <c r="C434" s="30">
        <v>36479</v>
      </c>
      <c r="D434" s="30">
        <v>37430</v>
      </c>
      <c r="E434" s="30">
        <v>38349</v>
      </c>
      <c r="F434" s="30">
        <v>39301</v>
      </c>
      <c r="G434" s="30">
        <v>40221</v>
      </c>
      <c r="H434" s="30">
        <v>41174</v>
      </c>
      <c r="I434" s="30">
        <v>42093</v>
      </c>
      <c r="J434" s="30">
        <v>43045</v>
      </c>
      <c r="K434" s="30">
        <v>43964</v>
      </c>
      <c r="L434" s="30">
        <v>44916</v>
      </c>
      <c r="M434" s="30">
        <v>45835</v>
      </c>
      <c r="N434" s="30">
        <v>46788</v>
      </c>
      <c r="O434" s="30">
        <v>47706</v>
      </c>
      <c r="P434" s="30">
        <v>48660</v>
      </c>
      <c r="Q434" s="30">
        <v>49579</v>
      </c>
      <c r="R434" s="30">
        <v>50531</v>
      </c>
      <c r="S434" s="30">
        <v>51450</v>
      </c>
      <c r="T434" s="30">
        <v>51965</v>
      </c>
      <c r="U434" s="30">
        <v>52484</v>
      </c>
      <c r="V434" s="30">
        <v>53009</v>
      </c>
      <c r="W434" s="30">
        <v>53539</v>
      </c>
      <c r="X434" s="30">
        <v>54074</v>
      </c>
      <c r="Y434" s="30">
        <v>54616</v>
      </c>
      <c r="Z434" s="30">
        <v>54616</v>
      </c>
      <c r="AA434" s="30">
        <v>55116</v>
      </c>
      <c r="AB434" s="30">
        <v>55116</v>
      </c>
      <c r="AC434" s="30">
        <v>55116</v>
      </c>
      <c r="AD434" s="30">
        <v>55116</v>
      </c>
      <c r="AE434" s="30">
        <v>55116</v>
      </c>
      <c r="AF434" s="30">
        <v>55116</v>
      </c>
    </row>
    <row r="435" spans="1:32" s="4" customFormat="1">
      <c r="A435" s="4">
        <v>3</v>
      </c>
      <c r="B435" s="30">
        <v>34028</v>
      </c>
      <c r="C435" s="30">
        <v>34776</v>
      </c>
      <c r="D435" s="30">
        <v>35729</v>
      </c>
      <c r="E435" s="30">
        <v>36648</v>
      </c>
      <c r="F435" s="30">
        <v>37601</v>
      </c>
      <c r="G435" s="30">
        <v>38519</v>
      </c>
      <c r="H435" s="30">
        <v>39472</v>
      </c>
      <c r="I435" s="30">
        <v>40392</v>
      </c>
      <c r="J435" s="30">
        <v>41344</v>
      </c>
      <c r="K435" s="30">
        <v>42262</v>
      </c>
      <c r="L435" s="30">
        <v>43215</v>
      </c>
      <c r="M435" s="30">
        <v>44133</v>
      </c>
      <c r="N435" s="30">
        <v>45087</v>
      </c>
      <c r="O435" s="30">
        <v>46006</v>
      </c>
      <c r="P435" s="30">
        <v>46958</v>
      </c>
      <c r="Q435" s="30">
        <v>47877</v>
      </c>
      <c r="R435" s="30">
        <v>48831</v>
      </c>
      <c r="S435" s="30">
        <v>49749</v>
      </c>
      <c r="T435" s="30">
        <v>50247</v>
      </c>
      <c r="U435" s="30">
        <v>50748</v>
      </c>
      <c r="V435" s="30">
        <v>51257</v>
      </c>
      <c r="W435" s="30">
        <v>51769</v>
      </c>
      <c r="X435" s="30">
        <v>52286</v>
      </c>
      <c r="Y435" s="30">
        <v>52808</v>
      </c>
      <c r="Z435" s="30">
        <v>52808</v>
      </c>
      <c r="AA435" s="30">
        <v>53308</v>
      </c>
      <c r="AB435" s="30">
        <v>53308</v>
      </c>
      <c r="AC435" s="30">
        <v>53308</v>
      </c>
      <c r="AD435" s="30">
        <v>53308</v>
      </c>
      <c r="AE435" s="30">
        <v>53308</v>
      </c>
      <c r="AF435" s="30">
        <v>53308</v>
      </c>
    </row>
    <row r="436" spans="1:32" s="9" customFormat="1">
      <c r="A436" s="1"/>
      <c r="B436" s="2" t="s">
        <v>137</v>
      </c>
      <c r="C436" s="2" t="s">
        <v>138</v>
      </c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</row>
    <row r="437" spans="1:32" s="4" customFormat="1">
      <c r="A437" s="4">
        <v>8</v>
      </c>
      <c r="B437" s="34">
        <v>45768</v>
      </c>
      <c r="C437" s="34">
        <v>47128</v>
      </c>
      <c r="D437" s="34">
        <v>48489</v>
      </c>
      <c r="E437" s="34">
        <v>49850</v>
      </c>
      <c r="F437" s="34">
        <v>51212</v>
      </c>
      <c r="G437" s="34">
        <v>52572</v>
      </c>
      <c r="H437" s="34">
        <v>53934</v>
      </c>
      <c r="I437" s="34">
        <v>55294</v>
      </c>
      <c r="J437" s="34">
        <v>56657</v>
      </c>
      <c r="K437" s="34">
        <v>58016</v>
      </c>
      <c r="L437" s="34">
        <v>59379</v>
      </c>
      <c r="M437" s="34">
        <v>60740</v>
      </c>
      <c r="N437" s="34">
        <v>62102</v>
      </c>
      <c r="O437" s="34">
        <v>63462</v>
      </c>
      <c r="P437" s="34">
        <v>64822</v>
      </c>
      <c r="Q437" s="34">
        <v>66183</v>
      </c>
      <c r="R437" s="34">
        <v>67545</v>
      </c>
      <c r="S437" s="34">
        <v>68906</v>
      </c>
      <c r="T437" s="34">
        <v>69595</v>
      </c>
      <c r="U437" s="34">
        <v>70291</v>
      </c>
      <c r="V437" s="34">
        <v>70996</v>
      </c>
      <c r="W437" s="34">
        <v>71705</v>
      </c>
      <c r="X437" s="34">
        <v>72423</v>
      </c>
      <c r="Y437" s="34">
        <v>73147</v>
      </c>
      <c r="Z437" s="34">
        <v>73147</v>
      </c>
      <c r="AA437" s="34">
        <v>73647</v>
      </c>
      <c r="AB437" s="34">
        <v>73647</v>
      </c>
      <c r="AC437" s="34">
        <v>73647</v>
      </c>
      <c r="AD437" s="34">
        <v>73647</v>
      </c>
      <c r="AE437" s="34">
        <v>73647</v>
      </c>
      <c r="AF437" s="34">
        <v>73647</v>
      </c>
    </row>
    <row r="438" spans="1:32" s="4" customFormat="1">
      <c r="A438" s="4">
        <v>7</v>
      </c>
      <c r="B438" s="34">
        <v>42363</v>
      </c>
      <c r="C438" s="34">
        <v>43386</v>
      </c>
      <c r="D438" s="34">
        <v>44406</v>
      </c>
      <c r="E438" s="34">
        <v>45427</v>
      </c>
      <c r="F438" s="34">
        <v>46448</v>
      </c>
      <c r="G438" s="34">
        <v>47469</v>
      </c>
      <c r="H438" s="34">
        <v>48490</v>
      </c>
      <c r="I438" s="34">
        <v>49511</v>
      </c>
      <c r="J438" s="34">
        <v>50531</v>
      </c>
      <c r="K438" s="34">
        <v>51551</v>
      </c>
      <c r="L438" s="34">
        <v>52573</v>
      </c>
      <c r="M438" s="34">
        <v>53593</v>
      </c>
      <c r="N438" s="34">
        <v>54615</v>
      </c>
      <c r="O438" s="34">
        <v>55634</v>
      </c>
      <c r="P438" s="34">
        <v>56657</v>
      </c>
      <c r="Q438" s="34">
        <v>57678</v>
      </c>
      <c r="R438" s="34">
        <v>58697</v>
      </c>
      <c r="S438" s="34">
        <v>59719</v>
      </c>
      <c r="T438" s="34">
        <v>60316.19</v>
      </c>
      <c r="U438" s="34">
        <v>60919</v>
      </c>
      <c r="V438" s="34">
        <v>61529</v>
      </c>
      <c r="W438" s="34">
        <v>62144</v>
      </c>
      <c r="X438" s="34">
        <v>62765</v>
      </c>
      <c r="Y438" s="34">
        <v>63392</v>
      </c>
      <c r="Z438" s="34">
        <v>63392</v>
      </c>
      <c r="AA438" s="34">
        <v>63892</v>
      </c>
      <c r="AB438" s="34">
        <v>63892</v>
      </c>
      <c r="AC438" s="34">
        <v>63892</v>
      </c>
      <c r="AD438" s="34">
        <v>63892</v>
      </c>
      <c r="AE438" s="34">
        <v>63892</v>
      </c>
      <c r="AF438" s="34">
        <v>63892</v>
      </c>
    </row>
    <row r="439" spans="1:32" s="4" customFormat="1">
      <c r="A439" s="4">
        <v>1</v>
      </c>
      <c r="B439" s="34">
        <v>38962</v>
      </c>
      <c r="C439" s="34">
        <v>39981</v>
      </c>
      <c r="D439" s="34">
        <v>41003</v>
      </c>
      <c r="E439" s="34">
        <v>42024</v>
      </c>
      <c r="F439" s="34">
        <v>43045</v>
      </c>
      <c r="G439" s="34">
        <v>44066</v>
      </c>
      <c r="H439" s="34">
        <v>45086</v>
      </c>
      <c r="I439" s="34">
        <v>46107</v>
      </c>
      <c r="J439" s="34">
        <v>47128</v>
      </c>
      <c r="K439" s="34">
        <v>48148</v>
      </c>
      <c r="L439" s="34">
        <v>49170</v>
      </c>
      <c r="M439" s="34">
        <v>50191</v>
      </c>
      <c r="N439" s="34">
        <v>51211</v>
      </c>
      <c r="O439" s="34">
        <v>52232</v>
      </c>
      <c r="P439" s="34">
        <v>53254</v>
      </c>
      <c r="Q439" s="34">
        <v>54273</v>
      </c>
      <c r="R439" s="34">
        <v>55294</v>
      </c>
      <c r="S439" s="34">
        <v>56316</v>
      </c>
      <c r="T439" s="34">
        <v>56879</v>
      </c>
      <c r="U439" s="34">
        <v>57446</v>
      </c>
      <c r="V439" s="34">
        <v>58020</v>
      </c>
      <c r="W439" s="34">
        <v>58601</v>
      </c>
      <c r="X439" s="34">
        <v>59188</v>
      </c>
      <c r="Y439" s="34">
        <v>59779</v>
      </c>
      <c r="Z439" s="34">
        <v>59779</v>
      </c>
      <c r="AA439" s="34">
        <v>60279</v>
      </c>
      <c r="AB439" s="34">
        <v>60279</v>
      </c>
      <c r="AC439" s="34">
        <v>60279</v>
      </c>
      <c r="AD439" s="34">
        <v>60279</v>
      </c>
      <c r="AE439" s="34">
        <v>60279</v>
      </c>
      <c r="AF439" s="34">
        <v>60279</v>
      </c>
    </row>
    <row r="440" spans="1:32" s="4" customFormat="1">
      <c r="A440" s="4">
        <v>2</v>
      </c>
      <c r="B440" s="34">
        <v>35559</v>
      </c>
      <c r="C440" s="34">
        <v>36479</v>
      </c>
      <c r="D440" s="34">
        <v>37430</v>
      </c>
      <c r="E440" s="34">
        <v>38349</v>
      </c>
      <c r="F440" s="34">
        <v>39302</v>
      </c>
      <c r="G440" s="34">
        <v>40221</v>
      </c>
      <c r="H440" s="34">
        <v>41174</v>
      </c>
      <c r="I440" s="34">
        <v>42093</v>
      </c>
      <c r="J440" s="34">
        <v>43045</v>
      </c>
      <c r="K440" s="34">
        <v>43964</v>
      </c>
      <c r="L440" s="34">
        <v>44916</v>
      </c>
      <c r="M440" s="34">
        <v>45833</v>
      </c>
      <c r="N440" s="34">
        <v>46788</v>
      </c>
      <c r="O440" s="34">
        <v>47706</v>
      </c>
      <c r="P440" s="34">
        <v>48659</v>
      </c>
      <c r="Q440" s="34">
        <v>49578</v>
      </c>
      <c r="R440" s="34">
        <v>50531</v>
      </c>
      <c r="S440" s="34">
        <v>51450</v>
      </c>
      <c r="T440" s="34">
        <v>51964</v>
      </c>
      <c r="U440" s="34">
        <v>52484</v>
      </c>
      <c r="V440" s="34">
        <v>53008</v>
      </c>
      <c r="W440" s="34">
        <v>53539</v>
      </c>
      <c r="X440" s="34">
        <v>54075</v>
      </c>
      <c r="Y440" s="34">
        <v>54615</v>
      </c>
      <c r="Z440" s="34">
        <v>54615</v>
      </c>
      <c r="AA440" s="34">
        <v>55115</v>
      </c>
      <c r="AB440" s="34">
        <v>55115</v>
      </c>
      <c r="AC440" s="34">
        <v>55115</v>
      </c>
      <c r="AD440" s="34">
        <v>55115</v>
      </c>
      <c r="AE440" s="34">
        <v>55115</v>
      </c>
      <c r="AF440" s="34">
        <v>55115</v>
      </c>
    </row>
    <row r="441" spans="1:32" s="4" customFormat="1">
      <c r="A441" s="4">
        <v>3</v>
      </c>
      <c r="B441" s="34">
        <v>34028</v>
      </c>
      <c r="C441" s="34">
        <v>34776</v>
      </c>
      <c r="D441" s="34">
        <v>35729</v>
      </c>
      <c r="E441" s="34">
        <v>36648</v>
      </c>
      <c r="F441" s="34">
        <v>37601</v>
      </c>
      <c r="G441" s="34">
        <v>38520</v>
      </c>
      <c r="H441" s="34">
        <v>39473</v>
      </c>
      <c r="I441" s="34">
        <v>40390</v>
      </c>
      <c r="J441" s="34">
        <v>41344</v>
      </c>
      <c r="K441" s="34">
        <v>42261</v>
      </c>
      <c r="L441" s="34">
        <v>43214</v>
      </c>
      <c r="M441" s="34">
        <v>44134</v>
      </c>
      <c r="N441" s="34">
        <v>45085</v>
      </c>
      <c r="O441" s="34">
        <v>46006</v>
      </c>
      <c r="P441" s="34">
        <v>46958</v>
      </c>
      <c r="Q441" s="34">
        <v>47877</v>
      </c>
      <c r="R441" s="34">
        <v>48829</v>
      </c>
      <c r="S441" s="34">
        <v>49751</v>
      </c>
      <c r="T441" s="34">
        <v>50248</v>
      </c>
      <c r="U441" s="34">
        <v>50749</v>
      </c>
      <c r="V441" s="34">
        <v>51256</v>
      </c>
      <c r="W441" s="34">
        <v>51771</v>
      </c>
      <c r="X441" s="34">
        <v>52286</v>
      </c>
      <c r="Y441" s="34">
        <v>52808</v>
      </c>
      <c r="Z441" s="34">
        <v>52808</v>
      </c>
      <c r="AA441" s="34">
        <v>53308</v>
      </c>
      <c r="AB441" s="34">
        <v>53308</v>
      </c>
      <c r="AC441" s="34">
        <v>53308</v>
      </c>
      <c r="AD441" s="34">
        <v>53308</v>
      </c>
      <c r="AE441" s="34">
        <v>53308</v>
      </c>
      <c r="AF441" s="34">
        <v>53308</v>
      </c>
    </row>
    <row r="442" spans="1:32" s="9" customFormat="1">
      <c r="A442" s="1"/>
      <c r="B442" s="2" t="s">
        <v>139</v>
      </c>
      <c r="C442" s="2" t="s">
        <v>140</v>
      </c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</row>
    <row r="443" spans="1:32" s="4" customFormat="1">
      <c r="A443" s="4">
        <v>8</v>
      </c>
      <c r="B443" s="5">
        <v>45768</v>
      </c>
      <c r="C443" s="5">
        <v>47128</v>
      </c>
      <c r="D443" s="5">
        <v>48489</v>
      </c>
      <c r="E443" s="5">
        <v>49850</v>
      </c>
      <c r="F443" s="5">
        <v>51212</v>
      </c>
      <c r="G443" s="5">
        <v>52573</v>
      </c>
      <c r="H443" s="5">
        <v>53934</v>
      </c>
      <c r="I443" s="5">
        <v>55295</v>
      </c>
      <c r="J443" s="5">
        <v>56656</v>
      </c>
      <c r="K443" s="5">
        <v>58018</v>
      </c>
      <c r="L443" s="5">
        <v>59379</v>
      </c>
      <c r="M443" s="5">
        <v>60740</v>
      </c>
      <c r="N443" s="5">
        <v>62101</v>
      </c>
      <c r="O443" s="5">
        <v>63462</v>
      </c>
      <c r="P443" s="5">
        <v>64822</v>
      </c>
      <c r="Q443" s="5">
        <v>66184</v>
      </c>
      <c r="R443" s="5">
        <v>67545</v>
      </c>
      <c r="S443" s="5">
        <v>68906</v>
      </c>
      <c r="T443" s="5">
        <v>69596</v>
      </c>
      <c r="U443" s="5">
        <v>70291</v>
      </c>
      <c r="V443" s="5">
        <v>70995</v>
      </c>
      <c r="W443" s="5">
        <v>71704</v>
      </c>
      <c r="X443" s="5">
        <v>72422</v>
      </c>
      <c r="Y443" s="5">
        <v>73146</v>
      </c>
      <c r="Z443" s="5">
        <v>73146</v>
      </c>
      <c r="AA443" s="5">
        <v>73646</v>
      </c>
      <c r="AB443" s="6"/>
      <c r="AC443" s="6"/>
      <c r="AD443" s="6"/>
      <c r="AE443" s="6"/>
      <c r="AF443" s="6"/>
    </row>
    <row r="444" spans="1:32" s="4" customFormat="1">
      <c r="A444" s="4">
        <v>7</v>
      </c>
      <c r="B444" s="5">
        <v>42365</v>
      </c>
      <c r="C444" s="5">
        <v>43385</v>
      </c>
      <c r="D444" s="5">
        <v>44407</v>
      </c>
      <c r="E444" s="5">
        <v>45427</v>
      </c>
      <c r="F444" s="5">
        <v>46448</v>
      </c>
      <c r="G444" s="5">
        <v>47469</v>
      </c>
      <c r="H444" s="5">
        <v>48489</v>
      </c>
      <c r="I444" s="5">
        <v>49510</v>
      </c>
      <c r="J444" s="5">
        <v>50531</v>
      </c>
      <c r="K444" s="5">
        <v>51552</v>
      </c>
      <c r="L444" s="5">
        <v>52573</v>
      </c>
      <c r="M444" s="5">
        <v>53594</v>
      </c>
      <c r="N444" s="5">
        <v>54615</v>
      </c>
      <c r="O444" s="5">
        <v>55636</v>
      </c>
      <c r="P444" s="5">
        <v>56656</v>
      </c>
      <c r="Q444" s="5">
        <v>57677</v>
      </c>
      <c r="R444" s="5">
        <v>58698</v>
      </c>
      <c r="S444" s="5">
        <v>59718</v>
      </c>
      <c r="T444" s="5">
        <v>60316</v>
      </c>
      <c r="U444" s="5">
        <v>60919</v>
      </c>
      <c r="V444" s="5">
        <v>61529</v>
      </c>
      <c r="W444" s="5">
        <v>62143</v>
      </c>
      <c r="X444" s="5">
        <v>62765</v>
      </c>
      <c r="Y444" s="5">
        <v>63393</v>
      </c>
      <c r="Z444" s="5">
        <v>63393</v>
      </c>
      <c r="AA444" s="5">
        <v>63893</v>
      </c>
      <c r="AB444" s="6"/>
      <c r="AC444" s="6"/>
      <c r="AD444" s="6"/>
      <c r="AE444" s="6"/>
      <c r="AF444" s="6"/>
    </row>
    <row r="445" spans="1:32" s="4" customFormat="1">
      <c r="A445" s="4">
        <v>1</v>
      </c>
      <c r="B445" s="5">
        <v>38962</v>
      </c>
      <c r="C445" s="5">
        <v>39983</v>
      </c>
      <c r="D445" s="5">
        <v>41003</v>
      </c>
      <c r="E445" s="5">
        <v>42025</v>
      </c>
      <c r="F445" s="5">
        <v>43045</v>
      </c>
      <c r="G445" s="5">
        <v>44065</v>
      </c>
      <c r="H445" s="5">
        <v>45087</v>
      </c>
      <c r="I445" s="5">
        <v>46107</v>
      </c>
      <c r="J445" s="5">
        <v>47128</v>
      </c>
      <c r="K445" s="5">
        <v>48149</v>
      </c>
      <c r="L445" s="5">
        <v>49171</v>
      </c>
      <c r="M445" s="5">
        <v>50191</v>
      </c>
      <c r="N445" s="5">
        <v>51212</v>
      </c>
      <c r="O445" s="5">
        <v>52233</v>
      </c>
      <c r="P445" s="5">
        <v>53254</v>
      </c>
      <c r="Q445" s="5">
        <v>54274</v>
      </c>
      <c r="R445" s="5">
        <v>55295</v>
      </c>
      <c r="S445" s="5">
        <v>56316</v>
      </c>
      <c r="T445" s="5">
        <v>56880</v>
      </c>
      <c r="U445" s="5">
        <v>57448</v>
      </c>
      <c r="V445" s="5">
        <v>58022</v>
      </c>
      <c r="W445" s="5">
        <v>58603</v>
      </c>
      <c r="X445" s="5">
        <v>59188</v>
      </c>
      <c r="Y445" s="5">
        <v>59780</v>
      </c>
      <c r="Z445" s="5">
        <v>59780</v>
      </c>
      <c r="AA445" s="5">
        <v>60280</v>
      </c>
      <c r="AB445" s="6"/>
      <c r="AC445" s="6"/>
      <c r="AD445" s="6"/>
      <c r="AE445" s="6"/>
      <c r="AF445" s="6"/>
    </row>
    <row r="446" spans="1:32" s="4" customFormat="1">
      <c r="A446" s="4">
        <v>2</v>
      </c>
      <c r="B446" s="5">
        <v>35560</v>
      </c>
      <c r="C446" s="5">
        <v>36479</v>
      </c>
      <c r="D446" s="5">
        <v>37430</v>
      </c>
      <c r="E446" s="5">
        <v>38349</v>
      </c>
      <c r="F446" s="5">
        <v>39301</v>
      </c>
      <c r="G446" s="5">
        <v>40221</v>
      </c>
      <c r="H446" s="5">
        <v>41174</v>
      </c>
      <c r="I446" s="5">
        <v>42093</v>
      </c>
      <c r="J446" s="5">
        <v>43045</v>
      </c>
      <c r="K446" s="5">
        <v>43964</v>
      </c>
      <c r="L446" s="5">
        <v>44916</v>
      </c>
      <c r="M446" s="5">
        <v>45835</v>
      </c>
      <c r="N446" s="5">
        <v>46788</v>
      </c>
      <c r="O446" s="5">
        <v>47706</v>
      </c>
      <c r="P446" s="5">
        <v>48660</v>
      </c>
      <c r="Q446" s="5">
        <v>49579</v>
      </c>
      <c r="R446" s="5">
        <v>50531</v>
      </c>
      <c r="S446" s="5">
        <v>51450</v>
      </c>
      <c r="T446" s="5">
        <v>51965</v>
      </c>
      <c r="U446" s="5">
        <v>52484</v>
      </c>
      <c r="V446" s="5">
        <v>53009</v>
      </c>
      <c r="W446" s="5">
        <v>53539</v>
      </c>
      <c r="X446" s="5">
        <v>54074</v>
      </c>
      <c r="Y446" s="5">
        <v>54615</v>
      </c>
      <c r="Z446" s="5">
        <v>54615</v>
      </c>
      <c r="AA446" s="5">
        <v>55115</v>
      </c>
      <c r="AB446" s="6"/>
      <c r="AC446" s="6"/>
      <c r="AD446" s="6"/>
      <c r="AE446" s="6"/>
      <c r="AF446" s="6"/>
    </row>
    <row r="447" spans="1:32" s="4" customFormat="1">
      <c r="A447" s="4">
        <v>3</v>
      </c>
      <c r="B447" s="5">
        <v>34028</v>
      </c>
      <c r="C447" s="5">
        <v>34776</v>
      </c>
      <c r="D447" s="5">
        <v>35729</v>
      </c>
      <c r="E447" s="5">
        <v>36648</v>
      </c>
      <c r="F447" s="5">
        <v>37601</v>
      </c>
      <c r="G447" s="5">
        <v>38519</v>
      </c>
      <c r="H447" s="5">
        <v>39472</v>
      </c>
      <c r="I447" s="5">
        <v>40392</v>
      </c>
      <c r="J447" s="5">
        <v>41344</v>
      </c>
      <c r="K447" s="5">
        <v>42262</v>
      </c>
      <c r="L447" s="5">
        <v>43215</v>
      </c>
      <c r="M447" s="5">
        <v>44133</v>
      </c>
      <c r="N447" s="5">
        <v>45087</v>
      </c>
      <c r="O447" s="5">
        <v>46006</v>
      </c>
      <c r="P447" s="5">
        <v>46958</v>
      </c>
      <c r="Q447" s="5">
        <v>47877</v>
      </c>
      <c r="R447" s="5">
        <v>48831</v>
      </c>
      <c r="S447" s="5">
        <v>49749</v>
      </c>
      <c r="T447" s="5">
        <v>50247</v>
      </c>
      <c r="U447" s="5">
        <v>50748</v>
      </c>
      <c r="V447" s="5">
        <v>51257</v>
      </c>
      <c r="W447" s="5">
        <v>51769</v>
      </c>
      <c r="X447" s="5">
        <v>52286</v>
      </c>
      <c r="Y447" s="5">
        <v>52808</v>
      </c>
      <c r="Z447" s="5">
        <v>52808</v>
      </c>
      <c r="AA447" s="5">
        <v>53308</v>
      </c>
      <c r="AB447" s="6"/>
      <c r="AC447" s="6"/>
      <c r="AD447" s="6"/>
      <c r="AE447" s="6"/>
      <c r="AF447" s="6"/>
    </row>
    <row r="448" spans="1:32" s="9" customFormat="1">
      <c r="A448" s="1"/>
      <c r="B448" s="2">
        <v>4300</v>
      </c>
      <c r="C448" s="2" t="s">
        <v>155</v>
      </c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</row>
    <row r="449" spans="1:32" s="4" customFormat="1">
      <c r="A449" s="4">
        <v>8</v>
      </c>
      <c r="B449" s="5">
        <v>44553</v>
      </c>
      <c r="C449" s="5">
        <v>45877</v>
      </c>
      <c r="D449" s="5">
        <v>47202</v>
      </c>
      <c r="E449" s="5">
        <v>48527</v>
      </c>
      <c r="F449" s="5">
        <v>49852</v>
      </c>
      <c r="G449" s="5">
        <v>51178</v>
      </c>
      <c r="H449" s="5">
        <v>52502</v>
      </c>
      <c r="I449" s="5">
        <v>53827</v>
      </c>
      <c r="J449" s="5">
        <v>55152</v>
      </c>
      <c r="K449" s="5">
        <v>56477</v>
      </c>
      <c r="L449" s="5">
        <v>57803</v>
      </c>
      <c r="M449" s="5">
        <v>59127</v>
      </c>
      <c r="N449" s="5">
        <v>60453</v>
      </c>
      <c r="O449" s="5">
        <v>61177</v>
      </c>
      <c r="P449" s="5">
        <v>63102</v>
      </c>
      <c r="Q449" s="5">
        <v>64427</v>
      </c>
      <c r="R449" s="5">
        <v>65751</v>
      </c>
      <c r="S449" s="5">
        <v>67077</v>
      </c>
      <c r="T449" s="5">
        <v>67748</v>
      </c>
      <c r="U449" s="5">
        <v>68424</v>
      </c>
      <c r="V449" s="5">
        <v>69110</v>
      </c>
      <c r="W449" s="5">
        <v>69801</v>
      </c>
      <c r="X449" s="5">
        <v>70499</v>
      </c>
      <c r="Y449" s="5">
        <v>71204</v>
      </c>
      <c r="Z449" s="5">
        <v>71907</v>
      </c>
      <c r="AA449" s="5">
        <v>72615</v>
      </c>
      <c r="AB449" s="5">
        <v>73327</v>
      </c>
      <c r="AC449" s="5">
        <v>74043</v>
      </c>
      <c r="AD449" s="5">
        <v>74762</v>
      </c>
      <c r="AE449" s="5">
        <v>74762</v>
      </c>
      <c r="AF449" s="5">
        <v>74762</v>
      </c>
    </row>
    <row r="450" spans="1:32" s="4" customFormat="1">
      <c r="A450" s="4">
        <v>7</v>
      </c>
      <c r="B450" s="5">
        <v>41240</v>
      </c>
      <c r="C450" s="5">
        <v>42233</v>
      </c>
      <c r="D450" s="5">
        <v>43228</v>
      </c>
      <c r="E450" s="5">
        <v>44221</v>
      </c>
      <c r="F450" s="5">
        <v>45214</v>
      </c>
      <c r="G450" s="5">
        <v>46209</v>
      </c>
      <c r="H450" s="5">
        <v>47202</v>
      </c>
      <c r="I450" s="5">
        <v>48195</v>
      </c>
      <c r="J450" s="5">
        <v>49190</v>
      </c>
      <c r="K450" s="5">
        <v>50183</v>
      </c>
      <c r="L450" s="5">
        <v>51178</v>
      </c>
      <c r="M450" s="5">
        <v>52171</v>
      </c>
      <c r="N450" s="5">
        <v>53165</v>
      </c>
      <c r="O450" s="5">
        <v>54159</v>
      </c>
      <c r="P450" s="5">
        <v>55152</v>
      </c>
      <c r="Q450" s="5">
        <v>56146</v>
      </c>
      <c r="R450" s="5">
        <v>57140</v>
      </c>
      <c r="S450" s="5">
        <v>58133</v>
      </c>
      <c r="T450" s="5">
        <v>58715</v>
      </c>
      <c r="U450" s="5">
        <v>59302</v>
      </c>
      <c r="V450" s="5">
        <v>59895</v>
      </c>
      <c r="W450" s="5">
        <v>40493</v>
      </c>
      <c r="X450" s="5">
        <v>61098</v>
      </c>
      <c r="Y450" s="5">
        <v>61710</v>
      </c>
      <c r="Z450" s="5">
        <v>62321</v>
      </c>
      <c r="AA450" s="5">
        <v>62938</v>
      </c>
      <c r="AB450" s="5">
        <v>63557</v>
      </c>
      <c r="AC450" s="5">
        <v>64180</v>
      </c>
      <c r="AD450" s="5">
        <v>64804</v>
      </c>
      <c r="AE450" s="5">
        <v>64804</v>
      </c>
      <c r="AF450" s="5">
        <v>64804</v>
      </c>
    </row>
    <row r="451" spans="1:32" s="4" customFormat="1">
      <c r="A451" s="4">
        <v>1</v>
      </c>
      <c r="B451" s="5">
        <v>37928</v>
      </c>
      <c r="C451" s="5">
        <v>38921</v>
      </c>
      <c r="D451" s="5">
        <v>39915</v>
      </c>
      <c r="E451" s="5">
        <v>40909</v>
      </c>
      <c r="F451" s="5">
        <v>41902</v>
      </c>
      <c r="G451" s="5">
        <v>42896</v>
      </c>
      <c r="H451" s="5">
        <v>43890</v>
      </c>
      <c r="I451" s="5">
        <v>44883</v>
      </c>
      <c r="J451" s="5">
        <v>45877</v>
      </c>
      <c r="K451" s="5">
        <v>46871</v>
      </c>
      <c r="L451" s="5">
        <v>47865</v>
      </c>
      <c r="M451" s="5">
        <v>48859</v>
      </c>
      <c r="N451" s="5">
        <v>49852</v>
      </c>
      <c r="O451" s="5">
        <v>50846</v>
      </c>
      <c r="P451" s="5">
        <v>51840</v>
      </c>
      <c r="Q451" s="5">
        <v>52833</v>
      </c>
      <c r="R451" s="5">
        <v>53827</v>
      </c>
      <c r="S451" s="5">
        <v>54821</v>
      </c>
      <c r="T451" s="5">
        <v>55371</v>
      </c>
      <c r="U451" s="5">
        <v>55923</v>
      </c>
      <c r="V451" s="5">
        <v>56482</v>
      </c>
      <c r="W451" s="5">
        <v>57047</v>
      </c>
      <c r="X451" s="5">
        <v>57617</v>
      </c>
      <c r="Y451" s="5">
        <v>58192</v>
      </c>
      <c r="Z451" s="5">
        <v>58766</v>
      </c>
      <c r="AA451" s="5">
        <v>59346</v>
      </c>
      <c r="AB451" s="5">
        <v>59929</v>
      </c>
      <c r="AC451" s="5">
        <v>60515</v>
      </c>
      <c r="AD451" s="5">
        <v>61106</v>
      </c>
      <c r="AE451" s="5">
        <v>61106</v>
      </c>
      <c r="AF451" s="5">
        <v>61106</v>
      </c>
    </row>
    <row r="452" spans="1:32" s="4" customFormat="1">
      <c r="A452" s="4">
        <v>2</v>
      </c>
      <c r="B452" s="5">
        <v>34616</v>
      </c>
      <c r="C452" s="5">
        <v>35510</v>
      </c>
      <c r="D452" s="5">
        <v>36436</v>
      </c>
      <c r="E452" s="5">
        <v>37331</v>
      </c>
      <c r="F452" s="5">
        <v>38258</v>
      </c>
      <c r="G452" s="5">
        <v>39153</v>
      </c>
      <c r="H452" s="5">
        <v>40081</v>
      </c>
      <c r="I452" s="5">
        <v>40975</v>
      </c>
      <c r="J452" s="5">
        <v>41902</v>
      </c>
      <c r="K452" s="5">
        <v>42797</v>
      </c>
      <c r="L452" s="5">
        <v>43724</v>
      </c>
      <c r="M452" s="5">
        <v>44618</v>
      </c>
      <c r="N452" s="5">
        <v>45546</v>
      </c>
      <c r="O452" s="5">
        <v>46440</v>
      </c>
      <c r="P452" s="5">
        <v>47368</v>
      </c>
      <c r="Q452" s="5">
        <v>48263</v>
      </c>
      <c r="R452" s="5">
        <v>49190</v>
      </c>
      <c r="S452" s="5">
        <v>50084</v>
      </c>
      <c r="T452" s="5">
        <v>50585</v>
      </c>
      <c r="U452" s="5">
        <v>51091</v>
      </c>
      <c r="V452" s="5">
        <v>51602</v>
      </c>
      <c r="W452" s="5">
        <v>52118</v>
      </c>
      <c r="X452" s="5">
        <v>52638</v>
      </c>
      <c r="Y452" s="5">
        <v>53165</v>
      </c>
      <c r="Z452" s="5">
        <v>53689</v>
      </c>
      <c r="AA452" s="5">
        <v>54219</v>
      </c>
      <c r="AB452" s="5">
        <v>54753</v>
      </c>
      <c r="AC452" s="5">
        <v>55288</v>
      </c>
      <c r="AD452" s="5">
        <v>55828</v>
      </c>
      <c r="AE452" s="5">
        <v>55828</v>
      </c>
      <c r="AF452" s="5">
        <v>55828</v>
      </c>
    </row>
    <row r="453" spans="1:32" s="4" customFormat="1">
      <c r="A453" s="4">
        <v>3</v>
      </c>
      <c r="B453" s="5">
        <v>33124</v>
      </c>
      <c r="C453" s="5">
        <v>33853</v>
      </c>
      <c r="D453" s="5">
        <v>34781</v>
      </c>
      <c r="E453" s="5">
        <v>35675</v>
      </c>
      <c r="F453" s="5">
        <v>36603</v>
      </c>
      <c r="G453" s="5">
        <v>37497</v>
      </c>
      <c r="H453" s="5">
        <v>38424</v>
      </c>
      <c r="I453" s="5">
        <v>39318</v>
      </c>
      <c r="J453" s="5">
        <v>40247</v>
      </c>
      <c r="K453" s="5">
        <v>41140</v>
      </c>
      <c r="L453" s="5">
        <v>42067</v>
      </c>
      <c r="M453" s="5">
        <v>42962</v>
      </c>
      <c r="N453" s="5">
        <v>43890</v>
      </c>
      <c r="O453" s="5">
        <v>44784</v>
      </c>
      <c r="P453" s="5">
        <v>45712</v>
      </c>
      <c r="Q453" s="5">
        <v>46606</v>
      </c>
      <c r="R453" s="5">
        <v>47534</v>
      </c>
      <c r="S453" s="5">
        <v>48429</v>
      </c>
      <c r="T453" s="5">
        <v>48913</v>
      </c>
      <c r="U453" s="5">
        <v>49401</v>
      </c>
      <c r="V453" s="5">
        <v>49896</v>
      </c>
      <c r="W453" s="5">
        <v>50394</v>
      </c>
      <c r="X453" s="5">
        <v>50898</v>
      </c>
      <c r="Y453" s="5">
        <v>51407</v>
      </c>
      <c r="Z453" s="5">
        <v>51915</v>
      </c>
      <c r="AA453" s="5">
        <v>52428</v>
      </c>
      <c r="AB453" s="5">
        <v>52945</v>
      </c>
      <c r="AC453" s="5">
        <v>53466</v>
      </c>
      <c r="AD453" s="5">
        <v>53988</v>
      </c>
      <c r="AE453" s="5">
        <v>53988</v>
      </c>
      <c r="AF453" s="5">
        <v>53988</v>
      </c>
    </row>
    <row r="454" spans="1:32" s="9" customFormat="1">
      <c r="A454" s="1"/>
      <c r="B454" s="2" t="s">
        <v>141</v>
      </c>
      <c r="C454" s="2" t="s">
        <v>142</v>
      </c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</row>
    <row r="455" spans="1:32" s="4" customFormat="1">
      <c r="A455" s="4">
        <v>8</v>
      </c>
      <c r="B455" s="5">
        <v>44553</v>
      </c>
      <c r="C455" s="5">
        <v>45877</v>
      </c>
      <c r="D455" s="5">
        <v>47202</v>
      </c>
      <c r="E455" s="5">
        <v>48527</v>
      </c>
      <c r="F455" s="5">
        <v>49852</v>
      </c>
      <c r="G455" s="5">
        <v>51178</v>
      </c>
      <c r="H455" s="5">
        <v>52502</v>
      </c>
      <c r="I455" s="5">
        <v>53827</v>
      </c>
      <c r="J455" s="5">
        <v>55152</v>
      </c>
      <c r="K455" s="5">
        <v>56477</v>
      </c>
      <c r="L455" s="5">
        <v>57803</v>
      </c>
      <c r="M455" s="5">
        <v>59127</v>
      </c>
      <c r="N455" s="5">
        <v>60453</v>
      </c>
      <c r="O455" s="5">
        <v>61777</v>
      </c>
      <c r="P455" s="5">
        <v>63102</v>
      </c>
      <c r="Q455" s="5">
        <v>64427</v>
      </c>
      <c r="R455" s="5">
        <v>65751</v>
      </c>
      <c r="S455" s="5">
        <v>67077</v>
      </c>
      <c r="T455" s="5">
        <v>67748</v>
      </c>
      <c r="U455" s="5">
        <v>68424</v>
      </c>
      <c r="V455" s="5">
        <v>69110</v>
      </c>
      <c r="W455" s="5">
        <v>69801</v>
      </c>
      <c r="X455" s="5">
        <v>70499</v>
      </c>
      <c r="Y455" s="5">
        <v>71204</v>
      </c>
      <c r="Z455" s="5">
        <v>71204</v>
      </c>
      <c r="AA455" s="5">
        <v>71204</v>
      </c>
      <c r="AB455" s="5">
        <v>71204</v>
      </c>
      <c r="AC455" s="5">
        <v>71204</v>
      </c>
      <c r="AD455" s="5">
        <v>71204</v>
      </c>
      <c r="AE455" s="5">
        <v>71204</v>
      </c>
      <c r="AF455" s="5">
        <v>71204</v>
      </c>
    </row>
    <row r="456" spans="1:32" s="4" customFormat="1">
      <c r="A456" s="4">
        <v>7</v>
      </c>
      <c r="B456" s="5">
        <v>41240</v>
      </c>
      <c r="C456" s="5">
        <v>42233</v>
      </c>
      <c r="D456" s="5">
        <v>43228</v>
      </c>
      <c r="E456" s="5">
        <v>44221</v>
      </c>
      <c r="F456" s="5">
        <v>45214</v>
      </c>
      <c r="G456" s="5">
        <v>46209</v>
      </c>
      <c r="H456" s="5">
        <v>47202</v>
      </c>
      <c r="I456" s="5">
        <v>48195</v>
      </c>
      <c r="J456" s="5">
        <v>49190</v>
      </c>
      <c r="K456" s="5">
        <v>50183</v>
      </c>
      <c r="L456" s="5">
        <v>51178</v>
      </c>
      <c r="M456" s="5">
        <v>52171</v>
      </c>
      <c r="N456" s="5">
        <v>53165</v>
      </c>
      <c r="O456" s="5">
        <v>54159</v>
      </c>
      <c r="P456" s="5">
        <v>55152</v>
      </c>
      <c r="Q456" s="5">
        <v>56146</v>
      </c>
      <c r="R456" s="5">
        <v>57140</v>
      </c>
      <c r="S456" s="5">
        <v>58133</v>
      </c>
      <c r="T456" s="5">
        <v>58715</v>
      </c>
      <c r="U456" s="5">
        <v>59302</v>
      </c>
      <c r="V456" s="5">
        <v>59895</v>
      </c>
      <c r="W456" s="5">
        <v>60493</v>
      </c>
      <c r="X456" s="5">
        <v>61098</v>
      </c>
      <c r="Y456" s="5">
        <v>61710</v>
      </c>
      <c r="Z456" s="5">
        <v>61710</v>
      </c>
      <c r="AA456" s="5">
        <v>61710</v>
      </c>
      <c r="AB456" s="5">
        <v>61710</v>
      </c>
      <c r="AC456" s="5">
        <v>61710</v>
      </c>
      <c r="AD456" s="5">
        <v>61710</v>
      </c>
      <c r="AE456" s="5">
        <v>61710</v>
      </c>
      <c r="AF456" s="5">
        <v>61710</v>
      </c>
    </row>
    <row r="457" spans="1:32" s="4" customFormat="1">
      <c r="A457" s="4">
        <v>1</v>
      </c>
      <c r="B457" s="5">
        <v>37928</v>
      </c>
      <c r="C457" s="5">
        <v>38921</v>
      </c>
      <c r="D457" s="5">
        <v>39915</v>
      </c>
      <c r="E457" s="5">
        <v>40909</v>
      </c>
      <c r="F457" s="5">
        <v>41902</v>
      </c>
      <c r="G457" s="5">
        <v>42896</v>
      </c>
      <c r="H457" s="5">
        <v>43890</v>
      </c>
      <c r="I457" s="5">
        <v>44883</v>
      </c>
      <c r="J457" s="5">
        <v>45877</v>
      </c>
      <c r="K457" s="5">
        <v>46871</v>
      </c>
      <c r="L457" s="5">
        <v>47865</v>
      </c>
      <c r="M457" s="5">
        <v>48859</v>
      </c>
      <c r="N457" s="5">
        <v>49852</v>
      </c>
      <c r="O457" s="5">
        <v>50846</v>
      </c>
      <c r="P457" s="5">
        <v>51840</v>
      </c>
      <c r="Q457" s="5">
        <v>52833</v>
      </c>
      <c r="R457" s="5">
        <v>53827</v>
      </c>
      <c r="S457" s="5">
        <v>54821</v>
      </c>
      <c r="T457" s="5">
        <v>55370</v>
      </c>
      <c r="U457" s="5">
        <v>55923</v>
      </c>
      <c r="V457" s="5">
        <v>56482</v>
      </c>
      <c r="W457" s="5">
        <v>57047</v>
      </c>
      <c r="X457" s="5">
        <v>57617</v>
      </c>
      <c r="Y457" s="5">
        <v>58193</v>
      </c>
      <c r="Z457" s="5">
        <v>58193</v>
      </c>
      <c r="AA457" s="5">
        <v>58193</v>
      </c>
      <c r="AB457" s="5">
        <v>58193</v>
      </c>
      <c r="AC457" s="5">
        <v>58193</v>
      </c>
      <c r="AD457" s="5">
        <v>58193</v>
      </c>
      <c r="AE457" s="5">
        <v>58193</v>
      </c>
      <c r="AF457" s="5">
        <v>58193</v>
      </c>
    </row>
    <row r="458" spans="1:32" s="4" customFormat="1">
      <c r="A458" s="4">
        <v>2</v>
      </c>
      <c r="B458" s="5">
        <v>34616</v>
      </c>
      <c r="C458" s="5">
        <v>35510</v>
      </c>
      <c r="D458" s="5">
        <v>36436</v>
      </c>
      <c r="E458" s="5">
        <v>37331</v>
      </c>
      <c r="F458" s="5">
        <v>38258</v>
      </c>
      <c r="G458" s="5">
        <v>39153</v>
      </c>
      <c r="H458" s="5">
        <v>40081</v>
      </c>
      <c r="I458" s="5">
        <v>40975</v>
      </c>
      <c r="J458" s="5">
        <v>41902</v>
      </c>
      <c r="K458" s="5">
        <v>42797</v>
      </c>
      <c r="L458" s="5">
        <v>43724</v>
      </c>
      <c r="M458" s="5">
        <v>44618</v>
      </c>
      <c r="N458" s="5">
        <v>45546</v>
      </c>
      <c r="O458" s="5">
        <v>46440</v>
      </c>
      <c r="P458" s="5">
        <v>47368</v>
      </c>
      <c r="Q458" s="5">
        <v>48263</v>
      </c>
      <c r="R458" s="5">
        <v>49190</v>
      </c>
      <c r="S458" s="5">
        <v>50084</v>
      </c>
      <c r="T458" s="5">
        <v>50586</v>
      </c>
      <c r="U458" s="5">
        <v>51091</v>
      </c>
      <c r="V458" s="5">
        <v>51602</v>
      </c>
      <c r="W458" s="5">
        <v>52118</v>
      </c>
      <c r="X458" s="5">
        <v>52638</v>
      </c>
      <c r="Y458" s="5">
        <v>53165</v>
      </c>
      <c r="Z458" s="5">
        <v>53165</v>
      </c>
      <c r="AA458" s="5">
        <v>53165</v>
      </c>
      <c r="AB458" s="5">
        <v>53165</v>
      </c>
      <c r="AC458" s="5">
        <v>53165</v>
      </c>
      <c r="AD458" s="5">
        <v>53165</v>
      </c>
      <c r="AE458" s="5">
        <v>53165</v>
      </c>
      <c r="AF458" s="5">
        <v>53165</v>
      </c>
    </row>
    <row r="459" spans="1:32" s="4" customFormat="1">
      <c r="A459" s="4">
        <v>3</v>
      </c>
      <c r="B459" s="5">
        <v>33124</v>
      </c>
      <c r="C459" s="5">
        <v>33853</v>
      </c>
      <c r="D459" s="5">
        <v>34781</v>
      </c>
      <c r="E459" s="5">
        <v>35675</v>
      </c>
      <c r="F459" s="5">
        <v>36603</v>
      </c>
      <c r="G459" s="5">
        <v>37497</v>
      </c>
      <c r="H459" s="5">
        <v>38424</v>
      </c>
      <c r="I459" s="5">
        <v>39320</v>
      </c>
      <c r="J459" s="5">
        <v>40247</v>
      </c>
      <c r="K459" s="5">
        <v>41140</v>
      </c>
      <c r="L459" s="5">
        <v>42067</v>
      </c>
      <c r="M459" s="5">
        <v>42962</v>
      </c>
      <c r="N459" s="5">
        <v>43890</v>
      </c>
      <c r="O459" s="5">
        <v>44784</v>
      </c>
      <c r="P459" s="5">
        <v>45712</v>
      </c>
      <c r="Q459" s="5">
        <v>46606</v>
      </c>
      <c r="R459" s="5">
        <v>47534</v>
      </c>
      <c r="S459" s="5">
        <v>48429</v>
      </c>
      <c r="T459" s="5">
        <v>48913</v>
      </c>
      <c r="U459" s="5">
        <v>49401</v>
      </c>
      <c r="V459" s="5">
        <v>49896</v>
      </c>
      <c r="W459" s="5">
        <v>50394</v>
      </c>
      <c r="X459" s="5">
        <v>50898</v>
      </c>
      <c r="Y459" s="5">
        <v>51406</v>
      </c>
      <c r="Z459" s="5">
        <v>51406</v>
      </c>
      <c r="AA459" s="5">
        <v>51406</v>
      </c>
      <c r="AB459" s="5">
        <v>51406</v>
      </c>
      <c r="AC459" s="5">
        <v>51406</v>
      </c>
      <c r="AD459" s="5">
        <v>51406</v>
      </c>
      <c r="AE459" s="5">
        <v>51406</v>
      </c>
      <c r="AF459" s="5">
        <v>51406</v>
      </c>
    </row>
    <row r="460" spans="1:32" s="9" customFormat="1">
      <c r="A460" s="1"/>
      <c r="B460" s="2" t="s">
        <v>143</v>
      </c>
      <c r="C460" s="2" t="s">
        <v>144</v>
      </c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</row>
    <row r="461" spans="1:32" s="4" customFormat="1">
      <c r="A461" s="4">
        <v>8</v>
      </c>
      <c r="B461" s="73">
        <v>41313</v>
      </c>
      <c r="C461" s="73">
        <v>42540</v>
      </c>
      <c r="D461" s="73">
        <v>43769</v>
      </c>
      <c r="E461" s="73">
        <v>44997</v>
      </c>
      <c r="F461" s="73">
        <v>46226</v>
      </c>
      <c r="G461" s="73">
        <v>47456</v>
      </c>
      <c r="H461" s="73">
        <v>48684</v>
      </c>
      <c r="I461" s="73">
        <v>49913</v>
      </c>
      <c r="J461" s="73">
        <v>51141</v>
      </c>
      <c r="K461" s="73">
        <v>52370</v>
      </c>
      <c r="L461" s="73">
        <v>53599</v>
      </c>
      <c r="M461" s="73">
        <v>54827</v>
      </c>
      <c r="N461" s="73">
        <v>56056</v>
      </c>
      <c r="O461" s="73">
        <v>57284</v>
      </c>
      <c r="P461" s="73">
        <v>58512</v>
      </c>
      <c r="Q461" s="73">
        <v>59741</v>
      </c>
      <c r="R461" s="73">
        <v>60969</v>
      </c>
      <c r="S461" s="73">
        <v>62199</v>
      </c>
      <c r="T461" s="73">
        <v>62821</v>
      </c>
      <c r="U461" s="73">
        <v>63449</v>
      </c>
      <c r="V461" s="73">
        <v>64084</v>
      </c>
      <c r="W461" s="73">
        <v>64724</v>
      </c>
      <c r="X461" s="73">
        <v>65372</v>
      </c>
      <c r="Y461" s="73">
        <v>67408</v>
      </c>
      <c r="Z461" s="73">
        <v>67408</v>
      </c>
      <c r="AA461" s="73">
        <v>67408</v>
      </c>
      <c r="AB461" s="73">
        <v>67408</v>
      </c>
      <c r="AC461" s="73">
        <v>67408</v>
      </c>
      <c r="AD461" s="73">
        <v>67408</v>
      </c>
      <c r="AE461" s="73">
        <v>67408</v>
      </c>
      <c r="AF461" s="73">
        <v>67408</v>
      </c>
    </row>
    <row r="462" spans="1:32" s="4" customFormat="1">
      <c r="A462" s="4">
        <v>7</v>
      </c>
      <c r="B462" s="73">
        <v>38241</v>
      </c>
      <c r="C462" s="73">
        <v>39162</v>
      </c>
      <c r="D462" s="73">
        <v>40084</v>
      </c>
      <c r="E462" s="73">
        <v>41005</v>
      </c>
      <c r="F462" s="73">
        <v>41926</v>
      </c>
      <c r="G462" s="73">
        <v>42848</v>
      </c>
      <c r="H462" s="73">
        <v>43769</v>
      </c>
      <c r="I462" s="73">
        <v>44690</v>
      </c>
      <c r="J462" s="73">
        <v>45612</v>
      </c>
      <c r="K462" s="73">
        <v>46533</v>
      </c>
      <c r="L462" s="73">
        <v>47456</v>
      </c>
      <c r="M462" s="73">
        <v>48377</v>
      </c>
      <c r="N462" s="73">
        <v>49299</v>
      </c>
      <c r="O462" s="73">
        <v>50220</v>
      </c>
      <c r="P462" s="73">
        <v>51141</v>
      </c>
      <c r="Q462" s="73">
        <v>52063</v>
      </c>
      <c r="R462" s="73">
        <v>52984</v>
      </c>
      <c r="S462" s="73">
        <v>53905</v>
      </c>
      <c r="T462" s="73">
        <v>54445</v>
      </c>
      <c r="U462" s="73">
        <v>54989</v>
      </c>
      <c r="V462" s="73">
        <v>55539</v>
      </c>
      <c r="W462" s="73">
        <v>56094</v>
      </c>
      <c r="X462" s="73">
        <v>56655</v>
      </c>
      <c r="Y462" s="73">
        <v>57222</v>
      </c>
      <c r="Z462" s="73">
        <v>57222</v>
      </c>
      <c r="AA462" s="73">
        <v>57222</v>
      </c>
      <c r="AB462" s="73">
        <v>57222</v>
      </c>
      <c r="AC462" s="73">
        <v>57222</v>
      </c>
      <c r="AD462" s="73">
        <v>57222</v>
      </c>
      <c r="AE462" s="73">
        <v>57222</v>
      </c>
      <c r="AF462" s="73">
        <v>57222</v>
      </c>
    </row>
    <row r="463" spans="1:32" s="4" customFormat="1">
      <c r="A463" s="4">
        <v>1</v>
      </c>
      <c r="B463" s="73">
        <v>35170</v>
      </c>
      <c r="C463" s="73">
        <v>36091</v>
      </c>
      <c r="D463" s="73">
        <v>37012</v>
      </c>
      <c r="E463" s="73">
        <v>37934</v>
      </c>
      <c r="F463" s="73">
        <v>38855</v>
      </c>
      <c r="G463" s="73">
        <v>39776</v>
      </c>
      <c r="H463" s="73">
        <v>40698</v>
      </c>
      <c r="I463" s="73">
        <v>41619</v>
      </c>
      <c r="J463" s="73">
        <v>42540</v>
      </c>
      <c r="K463" s="73">
        <v>43462</v>
      </c>
      <c r="L463" s="73">
        <v>44384</v>
      </c>
      <c r="M463" s="73">
        <v>45305</v>
      </c>
      <c r="N463" s="73">
        <v>46226</v>
      </c>
      <c r="O463" s="73">
        <v>47148</v>
      </c>
      <c r="P463" s="73">
        <v>48070</v>
      </c>
      <c r="Q463" s="73">
        <v>48991</v>
      </c>
      <c r="R463" s="73">
        <v>49913</v>
      </c>
      <c r="S463" s="73">
        <v>50834</v>
      </c>
      <c r="T463" s="73">
        <v>51343</v>
      </c>
      <c r="U463" s="73">
        <v>51856</v>
      </c>
      <c r="V463" s="73">
        <v>52374</v>
      </c>
      <c r="W463" s="73">
        <v>52898</v>
      </c>
      <c r="X463" s="73">
        <v>53427</v>
      </c>
      <c r="Y463" s="73">
        <v>53962</v>
      </c>
      <c r="Z463" s="73">
        <v>53962</v>
      </c>
      <c r="AA463" s="73">
        <v>53962</v>
      </c>
      <c r="AB463" s="73">
        <v>53962</v>
      </c>
      <c r="AC463" s="73">
        <v>53962</v>
      </c>
      <c r="AD463" s="73">
        <v>53962</v>
      </c>
      <c r="AE463" s="73">
        <v>53962</v>
      </c>
      <c r="AF463" s="73">
        <v>53962</v>
      </c>
    </row>
    <row r="464" spans="1:32" s="4" customFormat="1">
      <c r="A464" s="4">
        <v>2</v>
      </c>
      <c r="B464" s="73">
        <v>32098</v>
      </c>
      <c r="C464" s="73">
        <v>32928</v>
      </c>
      <c r="D464" s="73">
        <v>33786</v>
      </c>
      <c r="E464" s="73">
        <v>34616</v>
      </c>
      <c r="F464" s="73">
        <v>35476</v>
      </c>
      <c r="G464" s="73">
        <v>36306</v>
      </c>
      <c r="H464" s="73">
        <v>37166</v>
      </c>
      <c r="I464" s="73">
        <v>37995</v>
      </c>
      <c r="J464" s="73">
        <v>38855</v>
      </c>
      <c r="K464" s="73">
        <v>39684</v>
      </c>
      <c r="L464" s="73">
        <v>40544</v>
      </c>
      <c r="M464" s="73">
        <v>41373</v>
      </c>
      <c r="N464" s="73">
        <v>42233</v>
      </c>
      <c r="O464" s="73">
        <v>43062</v>
      </c>
      <c r="P464" s="73">
        <v>43923</v>
      </c>
      <c r="Q464" s="73">
        <v>44753</v>
      </c>
      <c r="R464" s="73">
        <v>45612</v>
      </c>
      <c r="S464" s="73">
        <v>46442</v>
      </c>
      <c r="T464" s="73">
        <v>46907</v>
      </c>
      <c r="U464" s="73">
        <v>47375</v>
      </c>
      <c r="V464" s="73">
        <v>47849</v>
      </c>
      <c r="W464" s="73">
        <v>48328</v>
      </c>
      <c r="X464" s="73">
        <v>48810</v>
      </c>
      <c r="Y464" s="73">
        <v>49299</v>
      </c>
      <c r="Z464" s="73">
        <v>49299</v>
      </c>
      <c r="AA464" s="73">
        <v>49299</v>
      </c>
      <c r="AB464" s="73">
        <v>49299</v>
      </c>
      <c r="AC464" s="73">
        <v>49299</v>
      </c>
      <c r="AD464" s="73">
        <v>49299</v>
      </c>
      <c r="AE464" s="73">
        <v>49299</v>
      </c>
      <c r="AF464" s="73">
        <v>49299</v>
      </c>
    </row>
    <row r="465" spans="1:32" s="4" customFormat="1">
      <c r="A465" s="4">
        <v>3</v>
      </c>
      <c r="B465" s="73">
        <v>30715</v>
      </c>
      <c r="C465" s="73">
        <v>31391</v>
      </c>
      <c r="D465" s="73">
        <v>32251</v>
      </c>
      <c r="E465" s="73">
        <v>33081</v>
      </c>
      <c r="F465" s="73">
        <v>33941</v>
      </c>
      <c r="G465" s="73">
        <v>34770</v>
      </c>
      <c r="H465" s="73">
        <v>35630</v>
      </c>
      <c r="I465" s="73">
        <v>36460</v>
      </c>
      <c r="J465" s="73">
        <v>37320</v>
      </c>
      <c r="K465" s="73">
        <v>38148</v>
      </c>
      <c r="L465" s="73">
        <v>39008</v>
      </c>
      <c r="M465" s="73">
        <v>39837</v>
      </c>
      <c r="N465" s="73">
        <v>40698</v>
      </c>
      <c r="O465" s="73">
        <v>41527</v>
      </c>
      <c r="P465" s="73">
        <v>42387</v>
      </c>
      <c r="Q465" s="73">
        <v>43216</v>
      </c>
      <c r="R465" s="73">
        <v>44077</v>
      </c>
      <c r="S465" s="73">
        <v>44907</v>
      </c>
      <c r="T465" s="73">
        <v>45355</v>
      </c>
      <c r="U465" s="73">
        <v>45808</v>
      </c>
      <c r="V465" s="73">
        <v>46267</v>
      </c>
      <c r="W465" s="73">
        <v>46729</v>
      </c>
      <c r="X465" s="73">
        <v>47196</v>
      </c>
      <c r="Y465" s="73">
        <v>47668</v>
      </c>
      <c r="Z465" s="73">
        <v>47668</v>
      </c>
      <c r="AA465" s="73">
        <v>47668</v>
      </c>
      <c r="AB465" s="73">
        <v>47668</v>
      </c>
      <c r="AC465" s="73">
        <v>47668</v>
      </c>
      <c r="AD465" s="73">
        <v>47668</v>
      </c>
      <c r="AE465" s="73">
        <v>47668</v>
      </c>
      <c r="AF465" s="73">
        <v>47668</v>
      </c>
    </row>
    <row r="466" spans="1:32" s="9" customFormat="1">
      <c r="A466" s="1"/>
      <c r="B466" s="2" t="s">
        <v>145</v>
      </c>
      <c r="C466" s="2" t="s">
        <v>146</v>
      </c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</row>
    <row r="467" spans="1:32" s="4" customFormat="1">
      <c r="A467" s="4">
        <v>8</v>
      </c>
      <c r="B467" s="5">
        <v>44957</v>
      </c>
      <c r="C467" s="5">
        <v>46294</v>
      </c>
      <c r="D467" s="5">
        <v>47631</v>
      </c>
      <c r="E467" s="5">
        <v>48968</v>
      </c>
      <c r="F467" s="5">
        <v>50305</v>
      </c>
      <c r="G467" s="5">
        <v>51642</v>
      </c>
      <c r="H467" s="5">
        <v>52979</v>
      </c>
      <c r="I467" s="5">
        <v>54316</v>
      </c>
      <c r="J467" s="5">
        <v>55653</v>
      </c>
      <c r="K467" s="5">
        <v>56990</v>
      </c>
      <c r="L467" s="5">
        <v>58327</v>
      </c>
      <c r="M467" s="5">
        <v>59664</v>
      </c>
      <c r="N467" s="5">
        <v>61001</v>
      </c>
      <c r="O467" s="5">
        <v>62338</v>
      </c>
      <c r="P467" s="5">
        <v>63675</v>
      </c>
      <c r="Q467" s="5">
        <v>65012</v>
      </c>
      <c r="R467" s="5">
        <v>66349</v>
      </c>
      <c r="S467" s="5">
        <v>67686</v>
      </c>
      <c r="T467" s="5">
        <v>69024</v>
      </c>
      <c r="U467" s="5">
        <v>70361</v>
      </c>
      <c r="V467" s="5">
        <v>71698</v>
      </c>
      <c r="W467" s="5">
        <v>73035</v>
      </c>
      <c r="X467" s="5">
        <v>74372</v>
      </c>
      <c r="Y467" s="5">
        <v>75709</v>
      </c>
      <c r="Z467" s="6"/>
      <c r="AA467" s="6"/>
      <c r="AB467" s="6"/>
      <c r="AC467" s="6"/>
      <c r="AD467" s="6"/>
      <c r="AE467" s="6"/>
      <c r="AF467" s="6"/>
    </row>
    <row r="468" spans="1:32" s="4" customFormat="1">
      <c r="A468" s="4">
        <v>7</v>
      </c>
      <c r="B468" s="5">
        <v>41615</v>
      </c>
      <c r="C468" s="5">
        <v>42617</v>
      </c>
      <c r="D468" s="5">
        <v>43620</v>
      </c>
      <c r="E468" s="5">
        <v>44623</v>
      </c>
      <c r="F468" s="5">
        <v>45626</v>
      </c>
      <c r="G468" s="5">
        <v>46628</v>
      </c>
      <c r="H468" s="5">
        <v>47631</v>
      </c>
      <c r="I468" s="5">
        <v>48634</v>
      </c>
      <c r="J468" s="5">
        <v>49637</v>
      </c>
      <c r="K468" s="5">
        <v>50640</v>
      </c>
      <c r="L468" s="5">
        <v>51642</v>
      </c>
      <c r="M468" s="5">
        <v>52645</v>
      </c>
      <c r="N468" s="5">
        <v>53648</v>
      </c>
      <c r="O468" s="5">
        <v>54651</v>
      </c>
      <c r="P468" s="5">
        <v>55653</v>
      </c>
      <c r="Q468" s="5">
        <v>56656</v>
      </c>
      <c r="R468" s="5">
        <v>57659</v>
      </c>
      <c r="S468" s="5">
        <v>58662</v>
      </c>
      <c r="T468" s="5">
        <v>59664</v>
      </c>
      <c r="U468" s="5">
        <v>60667</v>
      </c>
      <c r="V468" s="5">
        <v>61670</v>
      </c>
      <c r="W468" s="5">
        <v>62673</v>
      </c>
      <c r="X468" s="5">
        <v>63675</v>
      </c>
      <c r="Y468" s="5">
        <v>64678</v>
      </c>
      <c r="Z468" s="6"/>
      <c r="AA468" s="6"/>
      <c r="AB468" s="6"/>
      <c r="AC468" s="6"/>
      <c r="AD468" s="6"/>
      <c r="AE468" s="6"/>
      <c r="AF468" s="6"/>
    </row>
    <row r="469" spans="1:32" s="4" customFormat="1">
      <c r="A469" s="4">
        <v>1</v>
      </c>
      <c r="B469" s="5">
        <v>38272</v>
      </c>
      <c r="C469" s="5">
        <v>39275</v>
      </c>
      <c r="D469" s="5">
        <v>40278</v>
      </c>
      <c r="E469" s="5">
        <v>41280</v>
      </c>
      <c r="F469" s="5">
        <v>42283</v>
      </c>
      <c r="G469" s="5">
        <v>43286</v>
      </c>
      <c r="H469" s="5">
        <v>44289</v>
      </c>
      <c r="I469" s="5">
        <v>45291</v>
      </c>
      <c r="J469" s="5">
        <v>46294</v>
      </c>
      <c r="K469" s="5">
        <v>47297</v>
      </c>
      <c r="L469" s="5">
        <v>48300</v>
      </c>
      <c r="M469" s="5">
        <v>49303</v>
      </c>
      <c r="N469" s="5">
        <v>50305</v>
      </c>
      <c r="O469" s="5">
        <v>51308</v>
      </c>
      <c r="P469" s="5">
        <v>52311</v>
      </c>
      <c r="Q469" s="5">
        <v>53314</v>
      </c>
      <c r="R469" s="5">
        <v>54316</v>
      </c>
      <c r="S469" s="5">
        <v>55319</v>
      </c>
      <c r="T469" s="5">
        <v>56322</v>
      </c>
      <c r="U469" s="5">
        <v>57325</v>
      </c>
      <c r="V469" s="5">
        <v>58327</v>
      </c>
      <c r="W469" s="5">
        <v>59330</v>
      </c>
      <c r="X469" s="5">
        <v>60333</v>
      </c>
      <c r="Y469" s="5">
        <v>61336</v>
      </c>
      <c r="Z469" s="6"/>
      <c r="AA469" s="6"/>
      <c r="AB469" s="6"/>
      <c r="AC469" s="6"/>
      <c r="AD469" s="6"/>
      <c r="AE469" s="6"/>
      <c r="AF469" s="6"/>
    </row>
    <row r="470" spans="1:32" s="4" customFormat="1">
      <c r="A470" s="4">
        <v>2</v>
      </c>
      <c r="B470" s="5">
        <v>34930</v>
      </c>
      <c r="C470" s="5">
        <v>35832</v>
      </c>
      <c r="D470" s="5">
        <v>36768</v>
      </c>
      <c r="E470" s="5">
        <v>37670</v>
      </c>
      <c r="F470" s="5">
        <v>38606</v>
      </c>
      <c r="G470" s="5">
        <v>39509</v>
      </c>
      <c r="H470" s="5">
        <v>40445</v>
      </c>
      <c r="I470" s="5">
        <v>41347</v>
      </c>
      <c r="J470" s="5">
        <v>42283</v>
      </c>
      <c r="K470" s="5">
        <v>43186</v>
      </c>
      <c r="L470" s="5">
        <v>44122</v>
      </c>
      <c r="M470" s="5">
        <v>45024</v>
      </c>
      <c r="N470" s="5">
        <v>45960</v>
      </c>
      <c r="O470" s="5">
        <v>46862</v>
      </c>
      <c r="P470" s="5">
        <v>47798</v>
      </c>
      <c r="Q470" s="5">
        <v>48701</v>
      </c>
      <c r="R470" s="5">
        <v>49637</v>
      </c>
      <c r="S470" s="5">
        <v>50539</v>
      </c>
      <c r="T470" s="5">
        <v>51475</v>
      </c>
      <c r="U470" s="5">
        <v>52378</v>
      </c>
      <c r="V470" s="5">
        <v>53314</v>
      </c>
      <c r="W470" s="5">
        <v>54249</v>
      </c>
      <c r="X470" s="5">
        <v>55185</v>
      </c>
      <c r="Y470" s="5">
        <v>56121</v>
      </c>
      <c r="Z470" s="6"/>
      <c r="AA470" s="6"/>
      <c r="AB470" s="6"/>
      <c r="AC470" s="6"/>
      <c r="AD470" s="6"/>
      <c r="AE470" s="6"/>
      <c r="AF470" s="6"/>
    </row>
    <row r="471" spans="1:32" s="4" customFormat="1">
      <c r="A471" s="4">
        <v>3</v>
      </c>
      <c r="B471" s="5">
        <v>33425</v>
      </c>
      <c r="C471" s="5">
        <v>34161</v>
      </c>
      <c r="D471" s="5">
        <v>35097</v>
      </c>
      <c r="E471" s="5">
        <v>35999</v>
      </c>
      <c r="F471" s="5">
        <v>36935</v>
      </c>
      <c r="G471" s="5">
        <v>37838</v>
      </c>
      <c r="H471" s="5">
        <v>38773</v>
      </c>
      <c r="I471" s="5">
        <v>39676</v>
      </c>
      <c r="J471" s="5">
        <v>40612</v>
      </c>
      <c r="K471" s="5">
        <v>41514</v>
      </c>
      <c r="L471" s="5">
        <v>42450</v>
      </c>
      <c r="M471" s="5">
        <v>43353</v>
      </c>
      <c r="N471" s="5">
        <v>44289</v>
      </c>
      <c r="O471" s="5">
        <v>45191</v>
      </c>
      <c r="P471" s="5">
        <v>46127</v>
      </c>
      <c r="Q471" s="5">
        <v>47030</v>
      </c>
      <c r="R471" s="5">
        <v>47965</v>
      </c>
      <c r="S471" s="5">
        <v>48868</v>
      </c>
      <c r="T471" s="5">
        <v>49804</v>
      </c>
      <c r="U471" s="5">
        <v>50706</v>
      </c>
      <c r="V471" s="5">
        <v>51642</v>
      </c>
      <c r="W471" s="5">
        <v>52578</v>
      </c>
      <c r="X471" s="5">
        <v>53514</v>
      </c>
      <c r="Y471" s="5">
        <v>54450</v>
      </c>
      <c r="Z471" s="6"/>
      <c r="AA471" s="6"/>
      <c r="AB471" s="6"/>
      <c r="AC471" s="6"/>
      <c r="AD471" s="6"/>
      <c r="AE471" s="6"/>
      <c r="AF471" s="6"/>
    </row>
    <row r="472" spans="1:32" s="9" customFormat="1">
      <c r="A472" s="1"/>
      <c r="B472" s="49" t="s">
        <v>147</v>
      </c>
      <c r="C472" s="49" t="s">
        <v>148</v>
      </c>
      <c r="D472" s="50"/>
      <c r="E472" s="50"/>
      <c r="F472" s="50"/>
      <c r="G472" s="50"/>
      <c r="H472" s="50"/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</row>
    <row r="473" spans="1:32" s="4" customFormat="1">
      <c r="A473" s="4">
        <v>8</v>
      </c>
      <c r="B473" s="5">
        <v>45768</v>
      </c>
      <c r="C473" s="5">
        <v>47128</v>
      </c>
      <c r="D473" s="5">
        <v>48489</v>
      </c>
      <c r="E473" s="5">
        <v>49850</v>
      </c>
      <c r="F473" s="5">
        <v>51212</v>
      </c>
      <c r="G473" s="5">
        <v>52573</v>
      </c>
      <c r="H473" s="5">
        <v>53934</v>
      </c>
      <c r="I473" s="5">
        <v>55295</v>
      </c>
      <c r="J473" s="5">
        <v>56656</v>
      </c>
      <c r="K473" s="5">
        <v>58018</v>
      </c>
      <c r="L473" s="5">
        <v>59379</v>
      </c>
      <c r="M473" s="5">
        <v>60740</v>
      </c>
      <c r="N473" s="5">
        <v>62101</v>
      </c>
      <c r="O473" s="5">
        <v>63462</v>
      </c>
      <c r="P473" s="5">
        <v>64822</v>
      </c>
      <c r="Q473" s="5">
        <v>66184</v>
      </c>
      <c r="R473" s="5">
        <v>67545</v>
      </c>
      <c r="S473" s="5">
        <v>68906</v>
      </c>
      <c r="T473" s="5">
        <v>70267</v>
      </c>
      <c r="U473" s="5">
        <v>71628</v>
      </c>
      <c r="V473" s="5">
        <v>72990</v>
      </c>
      <c r="W473" s="5">
        <v>74351</v>
      </c>
      <c r="X473" s="5">
        <v>75712</v>
      </c>
      <c r="Y473" s="5">
        <v>77073</v>
      </c>
      <c r="Z473" s="5">
        <v>78434</v>
      </c>
      <c r="AA473" s="5">
        <v>79796</v>
      </c>
      <c r="AB473" s="5">
        <v>81595</v>
      </c>
      <c r="AC473" s="5">
        <v>81595</v>
      </c>
      <c r="AD473" s="5">
        <v>81595</v>
      </c>
      <c r="AE473" s="5">
        <v>81595</v>
      </c>
      <c r="AF473" s="5">
        <v>81595</v>
      </c>
    </row>
    <row r="474" spans="1:32" s="4" customFormat="1">
      <c r="A474" s="4">
        <v>7</v>
      </c>
      <c r="B474" s="5">
        <v>42365</v>
      </c>
      <c r="C474" s="5">
        <v>43385</v>
      </c>
      <c r="D474" s="5">
        <v>44407</v>
      </c>
      <c r="E474" s="5">
        <v>45427</v>
      </c>
      <c r="F474" s="5">
        <v>46448</v>
      </c>
      <c r="G474" s="5">
        <v>47469</v>
      </c>
      <c r="H474" s="5">
        <v>48489</v>
      </c>
      <c r="I474" s="5">
        <v>49510</v>
      </c>
      <c r="J474" s="5">
        <v>50531</v>
      </c>
      <c r="K474" s="5">
        <v>51552</v>
      </c>
      <c r="L474" s="5">
        <v>52573</v>
      </c>
      <c r="M474" s="5">
        <v>53594</v>
      </c>
      <c r="N474" s="5">
        <v>54615</v>
      </c>
      <c r="O474" s="5">
        <v>55636</v>
      </c>
      <c r="P474" s="5">
        <v>56656</v>
      </c>
      <c r="Q474" s="5">
        <v>57677</v>
      </c>
      <c r="R474" s="5">
        <v>58698</v>
      </c>
      <c r="S474" s="5">
        <v>59718</v>
      </c>
      <c r="T474" s="5">
        <v>60740</v>
      </c>
      <c r="U474" s="5">
        <v>61760</v>
      </c>
      <c r="V474" s="5">
        <v>62782</v>
      </c>
      <c r="W474" s="5">
        <v>63802</v>
      </c>
      <c r="X474" s="5">
        <v>64822</v>
      </c>
      <c r="Y474" s="5">
        <v>65844</v>
      </c>
      <c r="Z474" s="5">
        <v>66864</v>
      </c>
      <c r="AA474" s="5">
        <v>67886</v>
      </c>
      <c r="AB474" s="5">
        <v>69419</v>
      </c>
      <c r="AC474" s="5">
        <v>69419</v>
      </c>
      <c r="AD474" s="5">
        <v>69419</v>
      </c>
      <c r="AE474" s="5">
        <v>69419</v>
      </c>
      <c r="AF474" s="5">
        <v>69419</v>
      </c>
    </row>
    <row r="475" spans="1:32" s="4" customFormat="1">
      <c r="A475" s="4">
        <v>1</v>
      </c>
      <c r="B475" s="5">
        <v>38962</v>
      </c>
      <c r="C475" s="5">
        <v>39983</v>
      </c>
      <c r="D475" s="5">
        <v>41003</v>
      </c>
      <c r="E475" s="5">
        <v>42025</v>
      </c>
      <c r="F475" s="5">
        <v>43045</v>
      </c>
      <c r="G475" s="5">
        <v>44065</v>
      </c>
      <c r="H475" s="5">
        <v>45087</v>
      </c>
      <c r="I475" s="5">
        <v>46107</v>
      </c>
      <c r="J475" s="5">
        <v>47128</v>
      </c>
      <c r="K475" s="5">
        <v>48149</v>
      </c>
      <c r="L475" s="5">
        <v>49171</v>
      </c>
      <c r="M475" s="5">
        <v>50191</v>
      </c>
      <c r="N475" s="5">
        <v>51212</v>
      </c>
      <c r="O475" s="5">
        <v>52233</v>
      </c>
      <c r="P475" s="5">
        <v>53254</v>
      </c>
      <c r="Q475" s="5">
        <v>54274</v>
      </c>
      <c r="R475" s="5">
        <v>55295</v>
      </c>
      <c r="S475" s="5">
        <v>56316</v>
      </c>
      <c r="T475" s="5">
        <v>57336</v>
      </c>
      <c r="U475" s="5">
        <v>58358</v>
      </c>
      <c r="V475" s="5">
        <v>59379</v>
      </c>
      <c r="W475" s="5">
        <v>60399</v>
      </c>
      <c r="X475" s="5">
        <v>61420</v>
      </c>
      <c r="Y475" s="5">
        <v>62442</v>
      </c>
      <c r="Z475" s="5">
        <v>63462</v>
      </c>
      <c r="AA475" s="5">
        <v>64482</v>
      </c>
      <c r="AB475" s="5">
        <v>65942</v>
      </c>
      <c r="AC475" s="5">
        <v>65942</v>
      </c>
      <c r="AD475" s="5">
        <v>65942</v>
      </c>
      <c r="AE475" s="5">
        <v>65942</v>
      </c>
      <c r="AF475" s="5">
        <v>65942</v>
      </c>
    </row>
    <row r="476" spans="1:32" s="4" customFormat="1">
      <c r="A476" s="4">
        <v>2</v>
      </c>
      <c r="B476" s="5">
        <v>35560</v>
      </c>
      <c r="C476" s="5">
        <v>36479</v>
      </c>
      <c r="D476" s="5">
        <v>37430</v>
      </c>
      <c r="E476" s="5">
        <v>38349</v>
      </c>
      <c r="F476" s="5">
        <v>39301</v>
      </c>
      <c r="G476" s="5">
        <v>40221</v>
      </c>
      <c r="H476" s="5">
        <v>41174</v>
      </c>
      <c r="I476" s="5">
        <v>42093</v>
      </c>
      <c r="J476" s="5">
        <v>43045</v>
      </c>
      <c r="K476" s="5">
        <v>43964</v>
      </c>
      <c r="L476" s="5">
        <v>44916</v>
      </c>
      <c r="M476" s="5">
        <v>45835</v>
      </c>
      <c r="N476" s="5">
        <v>46788</v>
      </c>
      <c r="O476" s="5">
        <v>47706</v>
      </c>
      <c r="P476" s="5">
        <v>48660</v>
      </c>
      <c r="Q476" s="5">
        <v>49579</v>
      </c>
      <c r="R476" s="5">
        <v>50531</v>
      </c>
      <c r="S476" s="5">
        <v>51450</v>
      </c>
      <c r="T476" s="5">
        <v>52404</v>
      </c>
      <c r="U476" s="5">
        <v>53321</v>
      </c>
      <c r="V476" s="5">
        <v>54274</v>
      </c>
      <c r="W476" s="5">
        <v>55193</v>
      </c>
      <c r="X476" s="5">
        <v>56146</v>
      </c>
      <c r="Y476" s="5">
        <v>57065</v>
      </c>
      <c r="Z476" s="5">
        <v>58018</v>
      </c>
      <c r="AA476" s="5">
        <v>58936</v>
      </c>
      <c r="AB476" s="5">
        <v>60270</v>
      </c>
      <c r="AC476" s="5">
        <v>60270</v>
      </c>
      <c r="AD476" s="5">
        <v>60270</v>
      </c>
      <c r="AE476" s="5">
        <v>60270</v>
      </c>
      <c r="AF476" s="5">
        <v>60270</v>
      </c>
    </row>
    <row r="477" spans="1:32" s="4" customFormat="1">
      <c r="A477" s="4">
        <v>3</v>
      </c>
      <c r="B477" s="5">
        <v>34028</v>
      </c>
      <c r="C477" s="5">
        <v>34776</v>
      </c>
      <c r="D477" s="5">
        <v>35729</v>
      </c>
      <c r="E477" s="5">
        <v>36648</v>
      </c>
      <c r="F477" s="5">
        <v>37601</v>
      </c>
      <c r="G477" s="5">
        <v>38519</v>
      </c>
      <c r="H477" s="5">
        <v>39472</v>
      </c>
      <c r="I477" s="5">
        <v>40392</v>
      </c>
      <c r="J477" s="5">
        <v>41344</v>
      </c>
      <c r="K477" s="5">
        <v>42262</v>
      </c>
      <c r="L477" s="5">
        <v>43215</v>
      </c>
      <c r="M477" s="5">
        <v>44133</v>
      </c>
      <c r="N477" s="5">
        <v>45087</v>
      </c>
      <c r="O477" s="5">
        <v>46006</v>
      </c>
      <c r="P477" s="5">
        <v>46958</v>
      </c>
      <c r="Q477" s="5">
        <v>47877</v>
      </c>
      <c r="R477" s="5">
        <v>48831</v>
      </c>
      <c r="S477" s="5">
        <v>49749</v>
      </c>
      <c r="T477" s="5">
        <v>50701</v>
      </c>
      <c r="U477" s="5">
        <v>51620</v>
      </c>
      <c r="V477" s="5">
        <v>52573</v>
      </c>
      <c r="W477" s="5">
        <v>53492</v>
      </c>
      <c r="X477" s="5">
        <v>54445</v>
      </c>
      <c r="Y477" s="5">
        <v>55363</v>
      </c>
      <c r="Z477" s="5">
        <v>56316</v>
      </c>
      <c r="AA477" s="5">
        <v>57236</v>
      </c>
      <c r="AB477" s="5">
        <v>58528</v>
      </c>
      <c r="AC477" s="5">
        <v>58528</v>
      </c>
      <c r="AD477" s="5">
        <v>58528</v>
      </c>
      <c r="AE477" s="5">
        <v>58528</v>
      </c>
      <c r="AF477" s="5">
        <v>58528</v>
      </c>
    </row>
    <row r="478" spans="1:32" s="27" customFormat="1">
      <c r="A478" s="74"/>
      <c r="B478" s="75" t="s">
        <v>149</v>
      </c>
      <c r="C478" s="75" t="s">
        <v>150</v>
      </c>
      <c r="D478" s="76"/>
      <c r="E478" s="76"/>
      <c r="F478" s="76"/>
      <c r="G478" s="76"/>
      <c r="H478" s="76"/>
      <c r="I478" s="76"/>
      <c r="J478" s="76"/>
      <c r="K478" s="76"/>
      <c r="L478" s="76"/>
      <c r="M478" s="76"/>
      <c r="N478" s="76"/>
      <c r="O478" s="76"/>
      <c r="P478" s="76"/>
      <c r="Q478" s="76"/>
      <c r="R478" s="76"/>
      <c r="S478" s="76"/>
      <c r="T478" s="76"/>
      <c r="U478" s="76"/>
      <c r="V478" s="76"/>
      <c r="W478" s="76"/>
      <c r="X478" s="76"/>
      <c r="Y478" s="76"/>
      <c r="Z478" s="76"/>
      <c r="AA478" s="76"/>
      <c r="AB478" s="76"/>
      <c r="AC478" s="76"/>
      <c r="AD478" s="76"/>
      <c r="AE478" s="76"/>
      <c r="AF478" s="76"/>
    </row>
    <row r="479" spans="1:32" s="4" customFormat="1">
      <c r="A479" s="4">
        <v>8</v>
      </c>
      <c r="B479" s="5">
        <v>46018</v>
      </c>
      <c r="C479" s="5">
        <v>47386</v>
      </c>
      <c r="D479" s="5">
        <v>48755</v>
      </c>
      <c r="E479" s="5">
        <v>50124</v>
      </c>
      <c r="F479" s="5">
        <v>51492</v>
      </c>
      <c r="G479" s="5">
        <v>52861</v>
      </c>
      <c r="H479" s="5">
        <v>54229</v>
      </c>
      <c r="I479" s="5">
        <v>55598</v>
      </c>
      <c r="J479" s="5">
        <v>56966</v>
      </c>
      <c r="K479" s="5">
        <v>58335</v>
      </c>
      <c r="L479" s="5">
        <v>59703</v>
      </c>
      <c r="M479" s="5">
        <v>61072</v>
      </c>
      <c r="N479" s="5">
        <v>62441</v>
      </c>
      <c r="O479" s="5">
        <v>63809</v>
      </c>
      <c r="P479" s="5">
        <v>65178</v>
      </c>
      <c r="Q479" s="5">
        <v>66546</v>
      </c>
      <c r="R479" s="5">
        <v>67915</v>
      </c>
      <c r="S479" s="5">
        <v>69283</v>
      </c>
      <c r="T479" s="5">
        <v>69976</v>
      </c>
      <c r="U479" s="5">
        <v>70676</v>
      </c>
      <c r="V479" s="5">
        <v>73015</v>
      </c>
      <c r="W479" s="5">
        <v>73726</v>
      </c>
      <c r="X479" s="5">
        <v>74443</v>
      </c>
      <c r="Y479" s="5">
        <v>74443</v>
      </c>
      <c r="Z479" s="5">
        <v>74443</v>
      </c>
      <c r="AA479" s="5">
        <v>74956</v>
      </c>
      <c r="AB479" s="5">
        <v>74956</v>
      </c>
      <c r="AC479" s="5">
        <v>74956</v>
      </c>
      <c r="AD479" s="5">
        <v>74956</v>
      </c>
      <c r="AE479" s="5">
        <v>74956</v>
      </c>
      <c r="AF479" s="5">
        <v>74956</v>
      </c>
    </row>
    <row r="480" spans="1:32" s="4" customFormat="1">
      <c r="A480" s="4">
        <v>7</v>
      </c>
      <c r="B480" s="5">
        <v>42596</v>
      </c>
      <c r="C480" s="5">
        <v>43623</v>
      </c>
      <c r="D480" s="5">
        <v>44649</v>
      </c>
      <c r="E480" s="5">
        <v>45676</v>
      </c>
      <c r="F480" s="5">
        <v>46702</v>
      </c>
      <c r="G480" s="5">
        <v>47729</v>
      </c>
      <c r="H480" s="5">
        <v>48755</v>
      </c>
      <c r="I480" s="5">
        <v>49781</v>
      </c>
      <c r="J480" s="5">
        <v>50808</v>
      </c>
      <c r="K480" s="5">
        <v>51834</v>
      </c>
      <c r="L480" s="5">
        <v>52861</v>
      </c>
      <c r="M480" s="5">
        <v>53887</v>
      </c>
      <c r="N480" s="5">
        <v>54913</v>
      </c>
      <c r="O480" s="5">
        <v>55940</v>
      </c>
      <c r="P480" s="5">
        <v>56966</v>
      </c>
      <c r="Q480" s="5">
        <v>57993</v>
      </c>
      <c r="R480" s="5">
        <v>59019</v>
      </c>
      <c r="S480" s="5">
        <v>60046</v>
      </c>
      <c r="T480" s="5">
        <v>60646</v>
      </c>
      <c r="U480" s="5">
        <v>61253</v>
      </c>
      <c r="V480" s="5">
        <v>62731</v>
      </c>
      <c r="W480" s="5">
        <v>63349</v>
      </c>
      <c r="X480" s="5">
        <v>63969</v>
      </c>
      <c r="Y480" s="5">
        <v>63969</v>
      </c>
      <c r="Z480" s="5">
        <v>63969</v>
      </c>
      <c r="AA480" s="5">
        <v>64482</v>
      </c>
      <c r="AB480" s="5">
        <v>64482</v>
      </c>
      <c r="AC480" s="5">
        <v>64482</v>
      </c>
      <c r="AD480" s="5">
        <v>64482</v>
      </c>
      <c r="AE480" s="5">
        <v>64482</v>
      </c>
      <c r="AF480" s="5">
        <v>64482</v>
      </c>
    </row>
    <row r="481" spans="1:32" s="4" customFormat="1">
      <c r="A481" s="4">
        <v>1</v>
      </c>
      <c r="B481" s="5">
        <v>39175</v>
      </c>
      <c r="C481" s="5">
        <v>40201</v>
      </c>
      <c r="D481" s="5">
        <v>41228</v>
      </c>
      <c r="E481" s="5">
        <v>42254</v>
      </c>
      <c r="F481" s="5">
        <v>43281</v>
      </c>
      <c r="G481" s="5">
        <v>44307</v>
      </c>
      <c r="H481" s="5">
        <v>45334</v>
      </c>
      <c r="I481" s="5">
        <v>46360</v>
      </c>
      <c r="J481" s="5">
        <v>47386</v>
      </c>
      <c r="K481" s="5">
        <v>48413</v>
      </c>
      <c r="L481" s="5">
        <v>49439</v>
      </c>
      <c r="M481" s="5">
        <v>50466</v>
      </c>
      <c r="N481" s="5">
        <v>51492</v>
      </c>
      <c r="O481" s="5">
        <v>52518</v>
      </c>
      <c r="P481" s="5">
        <v>53545</v>
      </c>
      <c r="Q481" s="5">
        <v>54571</v>
      </c>
      <c r="R481" s="5">
        <v>55598</v>
      </c>
      <c r="S481" s="5">
        <v>56624</v>
      </c>
      <c r="T481" s="5">
        <v>57190</v>
      </c>
      <c r="U481" s="5">
        <v>57762</v>
      </c>
      <c r="V481" s="5">
        <v>59154</v>
      </c>
      <c r="W481" s="5">
        <v>59733</v>
      </c>
      <c r="X481" s="5">
        <v>60320</v>
      </c>
      <c r="Y481" s="5">
        <v>60320</v>
      </c>
      <c r="Z481" s="5">
        <v>60320</v>
      </c>
      <c r="AA481" s="5">
        <v>60833</v>
      </c>
      <c r="AB481" s="5">
        <v>60833</v>
      </c>
      <c r="AC481" s="5">
        <v>60833</v>
      </c>
      <c r="AD481" s="5">
        <v>60833</v>
      </c>
      <c r="AE481" s="5">
        <v>60833</v>
      </c>
      <c r="AF481" s="5">
        <v>60833</v>
      </c>
    </row>
    <row r="482" spans="1:32" s="4" customFormat="1">
      <c r="A482" s="4">
        <v>2</v>
      </c>
      <c r="B482" s="5">
        <v>35754</v>
      </c>
      <c r="C482" s="5">
        <v>36677</v>
      </c>
      <c r="D482" s="5">
        <v>37635</v>
      </c>
      <c r="E482" s="5">
        <v>38559</v>
      </c>
      <c r="F482" s="5">
        <v>39517</v>
      </c>
      <c r="G482" s="5">
        <v>40441</v>
      </c>
      <c r="H482" s="5">
        <v>41399</v>
      </c>
      <c r="I482" s="5">
        <v>42323</v>
      </c>
      <c r="J482" s="5">
        <v>43281</v>
      </c>
      <c r="K482" s="5">
        <v>44204</v>
      </c>
      <c r="L482" s="5">
        <v>45162</v>
      </c>
      <c r="M482" s="5">
        <v>46086</v>
      </c>
      <c r="N482" s="5">
        <v>47044</v>
      </c>
      <c r="O482" s="5">
        <v>47968</v>
      </c>
      <c r="P482" s="5">
        <v>48926</v>
      </c>
      <c r="Q482" s="5">
        <v>49850</v>
      </c>
      <c r="R482" s="5">
        <v>50808</v>
      </c>
      <c r="S482" s="5">
        <v>51732</v>
      </c>
      <c r="T482" s="5">
        <v>52249</v>
      </c>
      <c r="U482" s="5">
        <v>52771</v>
      </c>
      <c r="V482" s="5">
        <v>54058</v>
      </c>
      <c r="W482" s="5">
        <v>54588</v>
      </c>
      <c r="X482" s="5">
        <v>55125</v>
      </c>
      <c r="Y482" s="5">
        <v>55125</v>
      </c>
      <c r="Z482" s="5">
        <v>55125</v>
      </c>
      <c r="AA482" s="5">
        <v>55638</v>
      </c>
      <c r="AB482" s="5">
        <v>55638</v>
      </c>
      <c r="AC482" s="5">
        <v>55638</v>
      </c>
      <c r="AD482" s="5">
        <v>55638</v>
      </c>
      <c r="AE482" s="5">
        <v>55638</v>
      </c>
      <c r="AF482" s="5">
        <v>55638</v>
      </c>
    </row>
    <row r="483" spans="1:32" s="4" customFormat="1">
      <c r="A483" s="4">
        <v>3</v>
      </c>
      <c r="B483" s="5">
        <v>34214</v>
      </c>
      <c r="C483" s="5">
        <v>34967</v>
      </c>
      <c r="D483" s="5">
        <v>35925</v>
      </c>
      <c r="E483" s="5">
        <v>36848</v>
      </c>
      <c r="F483" s="5">
        <v>37806</v>
      </c>
      <c r="G483" s="5">
        <v>38730</v>
      </c>
      <c r="H483" s="5">
        <v>39688</v>
      </c>
      <c r="I483" s="5">
        <v>40612</v>
      </c>
      <c r="J483" s="5">
        <v>41570</v>
      </c>
      <c r="K483" s="5">
        <v>42494</v>
      </c>
      <c r="L483" s="5">
        <v>43452</v>
      </c>
      <c r="M483" s="5">
        <v>44376</v>
      </c>
      <c r="N483" s="5">
        <v>45334</v>
      </c>
      <c r="O483" s="5">
        <v>46257</v>
      </c>
      <c r="P483" s="5">
        <v>47216</v>
      </c>
      <c r="Q483" s="5">
        <v>48139</v>
      </c>
      <c r="R483" s="5">
        <v>49097</v>
      </c>
      <c r="S483" s="5">
        <v>50021</v>
      </c>
      <c r="T483" s="5">
        <v>50521</v>
      </c>
      <c r="U483" s="5">
        <v>51026</v>
      </c>
      <c r="V483" s="5">
        <v>52258</v>
      </c>
      <c r="W483" s="5">
        <v>52771</v>
      </c>
      <c r="X483" s="5">
        <v>53290</v>
      </c>
      <c r="Y483" s="5">
        <v>53290</v>
      </c>
      <c r="Z483" s="5">
        <v>53290</v>
      </c>
      <c r="AA483" s="5">
        <v>53803</v>
      </c>
      <c r="AB483" s="5">
        <v>53803</v>
      </c>
      <c r="AC483" s="5">
        <v>53803</v>
      </c>
      <c r="AD483" s="5">
        <v>53803</v>
      </c>
      <c r="AE483" s="5">
        <v>53803</v>
      </c>
      <c r="AF483" s="5">
        <v>53803</v>
      </c>
    </row>
    <row r="484" spans="1:32" s="9" customFormat="1">
      <c r="A484" s="1"/>
      <c r="B484" s="2" t="s">
        <v>151</v>
      </c>
      <c r="C484" s="2" t="s">
        <v>152</v>
      </c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</row>
    <row r="485" spans="1:32" s="4" customFormat="1">
      <c r="A485" s="4">
        <v>8</v>
      </c>
      <c r="B485" s="5">
        <v>46172</v>
      </c>
      <c r="C485" s="5">
        <v>47545</v>
      </c>
      <c r="D485" s="5">
        <v>48919</v>
      </c>
      <c r="E485" s="5">
        <v>50292</v>
      </c>
      <c r="F485" s="5">
        <v>51665</v>
      </c>
      <c r="G485" s="5">
        <v>53038</v>
      </c>
      <c r="H485" s="5">
        <v>54411</v>
      </c>
      <c r="I485" s="5">
        <v>55784</v>
      </c>
      <c r="J485" s="5">
        <v>57157</v>
      </c>
      <c r="K485" s="5">
        <v>58531</v>
      </c>
      <c r="L485" s="5">
        <v>59904</v>
      </c>
      <c r="M485" s="5">
        <v>61277</v>
      </c>
      <c r="N485" s="5">
        <v>62650</v>
      </c>
      <c r="O485" s="5">
        <v>64023</v>
      </c>
      <c r="P485" s="5">
        <v>65396</v>
      </c>
      <c r="Q485" s="5">
        <v>66770</v>
      </c>
      <c r="R485" s="5">
        <v>68143</v>
      </c>
      <c r="S485" s="5">
        <v>69516</v>
      </c>
      <c r="T485" s="5">
        <v>70211</v>
      </c>
      <c r="U485" s="5">
        <v>70913</v>
      </c>
      <c r="V485" s="5">
        <v>71623</v>
      </c>
      <c r="W485" s="5">
        <v>72339</v>
      </c>
      <c r="X485" s="5">
        <v>73062</v>
      </c>
      <c r="Y485" s="5">
        <v>73793</v>
      </c>
      <c r="Z485" s="5">
        <v>73793</v>
      </c>
      <c r="AA485" s="5">
        <v>75856</v>
      </c>
      <c r="AB485" s="6"/>
      <c r="AC485" s="6"/>
      <c r="AD485" s="6"/>
      <c r="AE485" s="6"/>
      <c r="AF485" s="6"/>
    </row>
    <row r="486" spans="1:32" s="4" customFormat="1">
      <c r="A486" s="4">
        <v>7</v>
      </c>
      <c r="B486" s="5">
        <v>42739</v>
      </c>
      <c r="C486" s="5">
        <v>43769</v>
      </c>
      <c r="D486" s="5">
        <v>44799</v>
      </c>
      <c r="E486" s="5">
        <v>45829</v>
      </c>
      <c r="F486" s="5">
        <v>46859</v>
      </c>
      <c r="G486" s="5">
        <v>47889</v>
      </c>
      <c r="H486" s="5">
        <v>48919</v>
      </c>
      <c r="I486" s="5">
        <v>49948</v>
      </c>
      <c r="J486" s="5">
        <v>50978</v>
      </c>
      <c r="K486" s="5">
        <v>52008</v>
      </c>
      <c r="L486" s="5">
        <v>53038</v>
      </c>
      <c r="M486" s="5">
        <v>54068</v>
      </c>
      <c r="N486" s="5">
        <v>55098</v>
      </c>
      <c r="O486" s="5">
        <v>56128</v>
      </c>
      <c r="P486" s="5">
        <v>57157</v>
      </c>
      <c r="Q486" s="5">
        <v>58187</v>
      </c>
      <c r="R486" s="5">
        <v>59217</v>
      </c>
      <c r="S486" s="5">
        <v>60247</v>
      </c>
      <c r="T486" s="5">
        <v>60850</v>
      </c>
      <c r="U486" s="5">
        <v>61458</v>
      </c>
      <c r="V486" s="5">
        <v>62073</v>
      </c>
      <c r="W486" s="5">
        <v>62693</v>
      </c>
      <c r="X486" s="5">
        <v>63320</v>
      </c>
      <c r="Y486" s="5">
        <v>63954</v>
      </c>
      <c r="Z486" s="5">
        <v>63954</v>
      </c>
      <c r="AA486" s="5">
        <v>65039</v>
      </c>
      <c r="AB486" s="6"/>
      <c r="AC486" s="6"/>
      <c r="AD486" s="6"/>
      <c r="AE486" s="6"/>
      <c r="AF486" s="6"/>
    </row>
    <row r="487" spans="1:32" s="4" customFormat="1">
      <c r="A487" s="4">
        <v>1</v>
      </c>
      <c r="B487" s="5">
        <v>39306</v>
      </c>
      <c r="C487" s="5">
        <v>40336</v>
      </c>
      <c r="D487" s="5">
        <v>41366</v>
      </c>
      <c r="E487" s="5">
        <v>42396</v>
      </c>
      <c r="F487" s="5">
        <v>43426</v>
      </c>
      <c r="G487" s="5">
        <v>44456</v>
      </c>
      <c r="H487" s="5">
        <v>45486</v>
      </c>
      <c r="I487" s="5">
        <v>46516</v>
      </c>
      <c r="J487" s="5">
        <v>47545</v>
      </c>
      <c r="K487" s="5">
        <v>48575</v>
      </c>
      <c r="L487" s="5">
        <v>49605</v>
      </c>
      <c r="M487" s="5">
        <v>50635</v>
      </c>
      <c r="N487" s="5">
        <v>51665</v>
      </c>
      <c r="O487" s="5">
        <v>52695</v>
      </c>
      <c r="P487" s="5">
        <v>53725</v>
      </c>
      <c r="Q487" s="5">
        <v>54754</v>
      </c>
      <c r="R487" s="5">
        <v>55784</v>
      </c>
      <c r="S487" s="5">
        <v>56814</v>
      </c>
      <c r="T487" s="5">
        <v>57382</v>
      </c>
      <c r="U487" s="5">
        <v>57956</v>
      </c>
      <c r="V487" s="5">
        <v>58536</v>
      </c>
      <c r="W487" s="5">
        <v>59121</v>
      </c>
      <c r="X487" s="5">
        <v>59712</v>
      </c>
      <c r="Y487" s="5">
        <v>60310</v>
      </c>
      <c r="Z487" s="5">
        <v>60310</v>
      </c>
      <c r="AA487" s="5">
        <v>61328</v>
      </c>
      <c r="AB487" s="6"/>
      <c r="AC487" s="6"/>
      <c r="AD487" s="6"/>
      <c r="AE487" s="6"/>
      <c r="AF487" s="6"/>
    </row>
    <row r="488" spans="1:32" s="4" customFormat="1">
      <c r="A488" s="4">
        <v>2</v>
      </c>
      <c r="B488" s="5">
        <v>35874</v>
      </c>
      <c r="C488" s="5">
        <v>36800</v>
      </c>
      <c r="D488" s="5">
        <v>37762</v>
      </c>
      <c r="E488" s="5">
        <v>38689</v>
      </c>
      <c r="F488" s="5">
        <v>39650</v>
      </c>
      <c r="G488" s="5">
        <v>40577</v>
      </c>
      <c r="H488" s="5">
        <v>41538</v>
      </c>
      <c r="I488" s="5">
        <v>42465</v>
      </c>
      <c r="J488" s="5">
        <v>43426</v>
      </c>
      <c r="K488" s="5">
        <v>44353</v>
      </c>
      <c r="L488" s="5">
        <v>45314</v>
      </c>
      <c r="M488" s="5">
        <v>46241</v>
      </c>
      <c r="N488" s="5">
        <v>47202</v>
      </c>
      <c r="O488" s="5">
        <v>48129</v>
      </c>
      <c r="P488" s="5">
        <v>49090</v>
      </c>
      <c r="Q488" s="5">
        <v>50017</v>
      </c>
      <c r="R488" s="5">
        <v>50978</v>
      </c>
      <c r="S488" s="5">
        <v>51905</v>
      </c>
      <c r="T488" s="5">
        <v>52424</v>
      </c>
      <c r="U488" s="5">
        <v>52948</v>
      </c>
      <c r="V488" s="5">
        <v>53478</v>
      </c>
      <c r="W488" s="5">
        <v>54013</v>
      </c>
      <c r="X488" s="5">
        <v>54553</v>
      </c>
      <c r="Y488" s="5">
        <v>55098</v>
      </c>
      <c r="Z488" s="5">
        <v>55098</v>
      </c>
      <c r="AA488" s="5">
        <v>56035</v>
      </c>
      <c r="AB488" s="6"/>
      <c r="AC488" s="6"/>
      <c r="AD488" s="6"/>
      <c r="AE488" s="6"/>
      <c r="AF488" s="6"/>
    </row>
    <row r="489" spans="1:32" s="4" customFormat="1">
      <c r="A489" s="4">
        <v>3</v>
      </c>
      <c r="B489" s="5">
        <v>34329</v>
      </c>
      <c r="C489" s="5">
        <v>35084</v>
      </c>
      <c r="D489" s="5">
        <v>36045</v>
      </c>
      <c r="E489" s="5">
        <v>36972</v>
      </c>
      <c r="F489" s="5">
        <v>37933</v>
      </c>
      <c r="G489" s="5">
        <v>38860</v>
      </c>
      <c r="H489" s="5">
        <v>39821</v>
      </c>
      <c r="I489" s="5">
        <v>40748</v>
      </c>
      <c r="J489" s="5">
        <v>41710</v>
      </c>
      <c r="K489" s="5">
        <v>42636</v>
      </c>
      <c r="L489" s="5">
        <v>43598</v>
      </c>
      <c r="M489" s="5">
        <v>44524</v>
      </c>
      <c r="N489" s="5">
        <v>45486</v>
      </c>
      <c r="O489" s="5">
        <v>46413</v>
      </c>
      <c r="P489" s="5">
        <v>47374</v>
      </c>
      <c r="Q489" s="5">
        <v>48301</v>
      </c>
      <c r="R489" s="5">
        <v>49262</v>
      </c>
      <c r="S489" s="5">
        <v>50189</v>
      </c>
      <c r="T489" s="5">
        <v>50691</v>
      </c>
      <c r="U489" s="5">
        <v>51197</v>
      </c>
      <c r="V489" s="5">
        <v>51710</v>
      </c>
      <c r="W489" s="5">
        <v>52226</v>
      </c>
      <c r="X489" s="5">
        <v>52749</v>
      </c>
      <c r="Y489" s="5">
        <v>53276</v>
      </c>
      <c r="Z489" s="5">
        <v>53276</v>
      </c>
      <c r="AA489" s="5">
        <v>54181</v>
      </c>
      <c r="AB489" s="6"/>
      <c r="AC489" s="6"/>
      <c r="AD489" s="6"/>
      <c r="AE489" s="6"/>
      <c r="AF489" s="6"/>
    </row>
    <row r="490" spans="1:32" s="9" customFormat="1">
      <c r="A490" s="1"/>
      <c r="B490" s="2"/>
      <c r="C490" s="2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</row>
    <row r="491" spans="1:32" s="4" customFormat="1"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6"/>
      <c r="AA491" s="6"/>
      <c r="AB491" s="6"/>
      <c r="AC491" s="6"/>
      <c r="AD491" s="6"/>
      <c r="AE491" s="6"/>
      <c r="AF491" s="6"/>
    </row>
    <row r="492" spans="1:32" s="4" customFormat="1"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6"/>
      <c r="AA492" s="6"/>
      <c r="AB492" s="6"/>
      <c r="AC492" s="6"/>
      <c r="AD492" s="6"/>
      <c r="AE492" s="6"/>
      <c r="AF492" s="6"/>
    </row>
    <row r="493" spans="1:32" s="4" customFormat="1"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6"/>
      <c r="AA493" s="6"/>
      <c r="AB493" s="6"/>
      <c r="AC493" s="6"/>
      <c r="AD493" s="6"/>
      <c r="AE493" s="6"/>
      <c r="AF493" s="6"/>
    </row>
    <row r="494" spans="1:32" s="4" customFormat="1"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6"/>
      <c r="AA494" s="6"/>
      <c r="AB494" s="6"/>
      <c r="AC494" s="6"/>
      <c r="AD494" s="6"/>
      <c r="AE494" s="6"/>
      <c r="AF494" s="6"/>
    </row>
    <row r="495" spans="1:32" s="4" customFormat="1"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6"/>
      <c r="AA495" s="6"/>
      <c r="AB495" s="6"/>
      <c r="AC495" s="6"/>
      <c r="AD495" s="6"/>
      <c r="AE495" s="6"/>
      <c r="AF495" s="6"/>
    </row>
  </sheetData>
  <pageMargins left="0.7" right="0.7" top="0.75" bottom="0.75" header="0.3" footer="0.3"/>
  <pageSetup paperSize="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27"/>
  <sheetViews>
    <sheetView showGridLines="0" workbookViewId="0">
      <selection activeCell="F7" sqref="F7"/>
    </sheetView>
  </sheetViews>
  <sheetFormatPr defaultRowHeight="13.2"/>
  <cols>
    <col min="1" max="1" width="7.21875" style="78" customWidth="1"/>
    <col min="2" max="16384" width="8.88671875" style="78"/>
  </cols>
  <sheetData>
    <row r="1" spans="1:46" s="18" customFormat="1" ht="15">
      <c r="A1" s="17" t="s">
        <v>158</v>
      </c>
    </row>
    <row r="2" spans="1:46" s="18" customFormat="1" ht="15.6">
      <c r="B2" s="19">
        <v>0</v>
      </c>
      <c r="C2" s="19">
        <v>1</v>
      </c>
      <c r="D2" s="19">
        <v>2</v>
      </c>
      <c r="E2" s="19">
        <v>3</v>
      </c>
      <c r="F2" s="19">
        <v>4</v>
      </c>
      <c r="G2" s="19">
        <v>5</v>
      </c>
      <c r="H2" s="19">
        <v>6</v>
      </c>
      <c r="I2" s="19">
        <v>7</v>
      </c>
      <c r="J2" s="19">
        <v>8</v>
      </c>
      <c r="K2" s="19">
        <v>9</v>
      </c>
      <c r="L2" s="19">
        <v>10</v>
      </c>
      <c r="M2" s="19">
        <v>11</v>
      </c>
      <c r="N2" s="19">
        <v>12</v>
      </c>
      <c r="O2" s="19">
        <v>13</v>
      </c>
      <c r="P2" s="19">
        <v>14</v>
      </c>
      <c r="Q2" s="19">
        <v>15</v>
      </c>
      <c r="R2" s="19">
        <v>16</v>
      </c>
      <c r="S2" s="19">
        <v>17</v>
      </c>
      <c r="T2" s="19">
        <v>18</v>
      </c>
      <c r="U2" s="19">
        <v>19</v>
      </c>
      <c r="V2" s="19">
        <v>20</v>
      </c>
      <c r="W2" s="19">
        <v>21</v>
      </c>
      <c r="X2" s="19">
        <v>22</v>
      </c>
      <c r="Y2" s="20">
        <v>23</v>
      </c>
      <c r="Z2" s="21">
        <v>24</v>
      </c>
      <c r="AA2" s="21">
        <v>25</v>
      </c>
      <c r="AB2" s="21">
        <v>26</v>
      </c>
      <c r="AC2" s="21">
        <v>27</v>
      </c>
      <c r="AD2" s="21">
        <v>28</v>
      </c>
      <c r="AE2" s="21">
        <v>29</v>
      </c>
      <c r="AF2" s="21">
        <v>30</v>
      </c>
      <c r="AG2" s="19">
        <v>31</v>
      </c>
      <c r="AH2" s="19">
        <v>32</v>
      </c>
      <c r="AI2" s="19">
        <v>33</v>
      </c>
      <c r="AJ2" s="19">
        <v>34</v>
      </c>
      <c r="AK2" s="19">
        <v>35</v>
      </c>
      <c r="AL2" s="19">
        <v>36</v>
      </c>
      <c r="AM2" s="19">
        <v>37</v>
      </c>
      <c r="AN2" s="19">
        <v>38</v>
      </c>
      <c r="AO2" s="19">
        <v>39</v>
      </c>
      <c r="AP2" s="19">
        <v>40</v>
      </c>
      <c r="AQ2" s="19">
        <v>41</v>
      </c>
      <c r="AR2" s="19">
        <v>42</v>
      </c>
      <c r="AS2" s="19">
        <v>43</v>
      </c>
      <c r="AT2" s="19">
        <v>44</v>
      </c>
    </row>
    <row r="3" spans="1:46" s="9" customFormat="1">
      <c r="A3" s="1"/>
      <c r="B3" s="28"/>
      <c r="C3" s="28" t="s">
        <v>159</v>
      </c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3"/>
      <c r="AA3" s="3"/>
      <c r="AB3" s="3"/>
      <c r="AC3" s="3"/>
      <c r="AD3" s="3"/>
      <c r="AE3" s="3"/>
      <c r="AF3" s="3"/>
    </row>
    <row r="4" spans="1:46" s="4" customFormat="1">
      <c r="A4" s="4">
        <v>8</v>
      </c>
      <c r="B4" s="5">
        <f>40503*1.0816</f>
        <v>43808.044799999996</v>
      </c>
      <c r="C4" s="5">
        <f>41706*1.0816</f>
        <v>45109.209599999995</v>
      </c>
      <c r="D4" s="5">
        <f>42911*1.0816</f>
        <v>46412.537599999996</v>
      </c>
      <c r="E4" s="5">
        <f>44115*1.0816</f>
        <v>47714.783999999992</v>
      </c>
      <c r="F4" s="5">
        <f>45320*1.0816</f>
        <v>49018.111999999994</v>
      </c>
      <c r="G4" s="5">
        <f>46525*1.0816</f>
        <v>50321.439999999995</v>
      </c>
      <c r="H4" s="5">
        <f>47729*1.0816</f>
        <v>51623.686399999991</v>
      </c>
      <c r="I4" s="5">
        <f>48934*1.0816</f>
        <v>52927.014399999993</v>
      </c>
      <c r="J4" s="5">
        <f>50138*1.0816</f>
        <v>54229.260799999996</v>
      </c>
      <c r="K4" s="5">
        <f>51343*1.0816</f>
        <v>55532.588799999998</v>
      </c>
      <c r="L4" s="5">
        <f>52548*1.0816</f>
        <v>56835.916799999992</v>
      </c>
      <c r="M4" s="5">
        <f>53752*1.0816</f>
        <v>58138.163199999995</v>
      </c>
      <c r="N4" s="5">
        <f>54957*1.0816</f>
        <v>59441.491199999997</v>
      </c>
      <c r="O4" s="5">
        <f>56161*1.0816</f>
        <v>60743.737599999993</v>
      </c>
      <c r="P4" s="5">
        <f>57365*1.0816</f>
        <v>62045.983999999997</v>
      </c>
      <c r="Q4" s="5">
        <f>58570*1.0816</f>
        <v>63349.311999999991</v>
      </c>
      <c r="R4" s="5">
        <f>59774*1.0816</f>
        <v>64651.558399999994</v>
      </c>
      <c r="S4" s="5">
        <f>60979*1.0816</f>
        <v>65954.886399999988</v>
      </c>
      <c r="T4" s="5">
        <f>61589*1.0816</f>
        <v>66614.662399999987</v>
      </c>
      <c r="U4" s="5">
        <f>62204*1.0816</f>
        <v>67279.846399999995</v>
      </c>
      <c r="V4" s="5">
        <f>62827*1.0816</f>
        <v>67953.683199999999</v>
      </c>
      <c r="W4" s="5">
        <f>63455*1.0816</f>
        <v>68632.928</v>
      </c>
      <c r="X4" s="5">
        <f>64090*1.0816</f>
        <v>69319.743999999992</v>
      </c>
      <c r="Y4" s="5">
        <f>64731*1.0816</f>
        <v>70013.049599999998</v>
      </c>
      <c r="Z4" s="5">
        <v>70013</v>
      </c>
      <c r="AA4" s="5">
        <v>70013</v>
      </c>
      <c r="AB4" s="5">
        <v>70013</v>
      </c>
      <c r="AC4" s="5">
        <v>70013</v>
      </c>
      <c r="AD4" s="5">
        <v>70013</v>
      </c>
      <c r="AE4" s="5">
        <v>70013</v>
      </c>
      <c r="AF4" s="5">
        <v>70013</v>
      </c>
    </row>
    <row r="5" spans="1:46" s="4" customFormat="1">
      <c r="A5" s="4">
        <v>7</v>
      </c>
      <c r="B5" s="5">
        <f>37491*1.0816</f>
        <v>40550.265599999999</v>
      </c>
      <c r="C5" s="5">
        <f>38394*1.0816</f>
        <v>41526.950399999994</v>
      </c>
      <c r="D5" s="5">
        <f>39298*1.0816</f>
        <v>42504.716799999995</v>
      </c>
      <c r="E5" s="5">
        <f>40201*1.0816</f>
        <v>43481.401599999997</v>
      </c>
      <c r="F5" s="5">
        <f>41104*1.0816</f>
        <v>44458.086399999993</v>
      </c>
      <c r="G5" s="5">
        <f>42008*1.0816</f>
        <v>45435.852799999993</v>
      </c>
      <c r="H5" s="5">
        <f>42911*1.0816</f>
        <v>46412.537599999996</v>
      </c>
      <c r="I5" s="5">
        <f>43814*1.0816</f>
        <v>47389.222399999999</v>
      </c>
      <c r="J5" s="5">
        <f>44718*1.0816</f>
        <v>48366.988799999992</v>
      </c>
      <c r="K5" s="5">
        <f>45621*1.0816</f>
        <v>49343.673599999995</v>
      </c>
      <c r="L5" s="5">
        <f>46525*1.0816</f>
        <v>50321.439999999995</v>
      </c>
      <c r="M5" s="5">
        <f>47428*1.0816</f>
        <v>51298.124799999998</v>
      </c>
      <c r="N5" s="5">
        <f>48332*1.0816</f>
        <v>52275.891199999998</v>
      </c>
      <c r="O5" s="5">
        <f>49235*1.0816</f>
        <v>53252.575999999994</v>
      </c>
      <c r="P5" s="5">
        <f>50138*1.0816</f>
        <v>54229.260799999996</v>
      </c>
      <c r="Q5" s="5">
        <f>51042*1.0816</f>
        <v>55207.027199999997</v>
      </c>
      <c r="R5" s="5">
        <f>51945*1.0816</f>
        <v>56183.711999999992</v>
      </c>
      <c r="S5" s="5">
        <f>52848*1.0816</f>
        <v>57160.396799999995</v>
      </c>
      <c r="T5" s="5">
        <f>53377*1.0816</f>
        <v>57732.563199999997</v>
      </c>
      <c r="U5" s="5">
        <f>53911*1.0816</f>
        <v>58310.137599999995</v>
      </c>
      <c r="V5" s="5">
        <f>54450*1.0816</f>
        <v>58893.119999999995</v>
      </c>
      <c r="W5" s="5">
        <f>54994*1.0816</f>
        <v>59481.510399999992</v>
      </c>
      <c r="X5" s="5">
        <f>55544*1.0816</f>
        <v>60076.390399999997</v>
      </c>
      <c r="Y5" s="5">
        <f>56100*1.0816</f>
        <v>60677.759999999995</v>
      </c>
      <c r="Z5" s="5">
        <v>60678</v>
      </c>
      <c r="AA5" s="5">
        <v>60678</v>
      </c>
      <c r="AB5" s="5">
        <v>60678</v>
      </c>
      <c r="AC5" s="5">
        <v>60678</v>
      </c>
      <c r="AD5" s="5">
        <v>60678</v>
      </c>
      <c r="AE5" s="5">
        <v>60678</v>
      </c>
      <c r="AF5" s="5">
        <v>60678</v>
      </c>
    </row>
    <row r="6" spans="1:46" s="4" customFormat="1">
      <c r="A6" s="4">
        <v>1</v>
      </c>
      <c r="B6" s="5">
        <f>34480*1.0816</f>
        <v>37293.567999999999</v>
      </c>
      <c r="C6" s="5">
        <f>35383*1.0816</f>
        <v>38270.252799999995</v>
      </c>
      <c r="D6" s="5">
        <f>36286*1.0816</f>
        <v>39246.937599999997</v>
      </c>
      <c r="E6" s="5">
        <f>37190*1.0816</f>
        <v>40224.703999999998</v>
      </c>
      <c r="F6" s="5">
        <f>38093*1.0816</f>
        <v>41201.388799999993</v>
      </c>
      <c r="G6" s="5">
        <f>38996*1.0816</f>
        <v>42178.073599999996</v>
      </c>
      <c r="H6" s="5">
        <f>39900*1.0816</f>
        <v>43155.839999999997</v>
      </c>
      <c r="I6" s="5">
        <f>40803*1.0816</f>
        <v>44132.524799999999</v>
      </c>
      <c r="J6" s="5">
        <f>41706*1.0816</f>
        <v>45109.209599999995</v>
      </c>
      <c r="K6" s="5">
        <f>42610*1.0816</f>
        <v>46086.975999999995</v>
      </c>
      <c r="L6" s="5">
        <f>43514*1.0816</f>
        <v>47064.742399999996</v>
      </c>
      <c r="M6" s="5">
        <f>44417*1.0816</f>
        <v>48041.427199999998</v>
      </c>
      <c r="N6" s="5">
        <f>45320*1.0816</f>
        <v>49018.111999999994</v>
      </c>
      <c r="O6" s="5">
        <f>46224*1.0816</f>
        <v>49995.878399999994</v>
      </c>
      <c r="P6" s="5">
        <f>47127*1.0816</f>
        <v>50972.563199999997</v>
      </c>
      <c r="Q6" s="5">
        <f>48030*1.0816</f>
        <v>51949.247999999992</v>
      </c>
      <c r="R6" s="5">
        <f>48934*1.0816</f>
        <v>52927.014399999993</v>
      </c>
      <c r="S6" s="5">
        <f>49837*1.0816</f>
        <v>53903.699199999995</v>
      </c>
      <c r="T6" s="5">
        <f>50336*1.0816</f>
        <v>54443.417599999993</v>
      </c>
      <c r="U6" s="5">
        <f>50839*1.0816</f>
        <v>54987.462399999997</v>
      </c>
      <c r="V6" s="5">
        <f>51347*1.0816</f>
        <v>55536.915199999996</v>
      </c>
      <c r="W6" s="5">
        <f>51861*1.0816</f>
        <v>56092.857599999996</v>
      </c>
      <c r="X6" s="5">
        <f>52379*1.0816</f>
        <v>56653.126399999994</v>
      </c>
      <c r="Y6" s="5">
        <f>52903*1.0816</f>
        <v>57219.884799999993</v>
      </c>
      <c r="Z6" s="5">
        <v>57220</v>
      </c>
      <c r="AA6" s="5">
        <v>57220</v>
      </c>
      <c r="AB6" s="5">
        <v>57220</v>
      </c>
      <c r="AC6" s="5">
        <v>57220</v>
      </c>
      <c r="AD6" s="5">
        <v>57220</v>
      </c>
      <c r="AE6" s="5">
        <v>57220</v>
      </c>
      <c r="AF6" s="5">
        <v>57220</v>
      </c>
    </row>
    <row r="7" spans="1:46" s="4" customFormat="1">
      <c r="A7" s="4">
        <v>2</v>
      </c>
      <c r="B7" s="5">
        <f>31469*1.0816</f>
        <v>34036.8704</v>
      </c>
      <c r="C7" s="5">
        <f>32282*1.0816</f>
        <v>34916.211199999998</v>
      </c>
      <c r="D7" s="5">
        <f>33124*1.0816</f>
        <v>35826.918399999995</v>
      </c>
      <c r="E7" s="5">
        <f>33937*1.0816</f>
        <v>36706.259199999993</v>
      </c>
      <c r="F7" s="5">
        <f>34780*1.0816</f>
        <v>37618.047999999995</v>
      </c>
      <c r="G7" s="5">
        <f>35594*1.0816</f>
        <v>38498.470399999998</v>
      </c>
      <c r="H7" s="5">
        <f>36437*1.0816</f>
        <v>39410.259199999993</v>
      </c>
      <c r="I7" s="5">
        <f>37250*1.0816</f>
        <v>40289.599999999999</v>
      </c>
      <c r="J7" s="5">
        <f>38093*1.0816</f>
        <v>41201.388799999993</v>
      </c>
      <c r="K7" s="5">
        <f>38906*1.0816</f>
        <v>42080.729599999999</v>
      </c>
      <c r="L7" s="5">
        <f>39749*1.0816</f>
        <v>42992.518399999994</v>
      </c>
      <c r="M7" s="5">
        <f>40562*1.0816</f>
        <v>43871.859199999999</v>
      </c>
      <c r="N7" s="5">
        <f>41405*1.0816</f>
        <v>44783.647999999994</v>
      </c>
      <c r="O7" s="5">
        <f>42218*1.0816</f>
        <v>45662.988799999999</v>
      </c>
      <c r="P7" s="5">
        <f>43052*1.0816</f>
        <v>46565.043199999993</v>
      </c>
      <c r="Q7" s="5">
        <f>43875*1.0816</f>
        <v>47455.199999999997</v>
      </c>
      <c r="R7" s="5">
        <f>44718*1.0816</f>
        <v>48366.988799999992</v>
      </c>
      <c r="S7" s="5">
        <f>45531*1.0816</f>
        <v>49246.329599999997</v>
      </c>
      <c r="T7" s="5">
        <f>45987*1.0816</f>
        <v>49739.539199999992</v>
      </c>
      <c r="U7" s="5">
        <f>46446*1.0816</f>
        <v>50235.993599999994</v>
      </c>
      <c r="V7" s="5">
        <f>46911*1.0816</f>
        <v>50738.937599999997</v>
      </c>
      <c r="W7" s="5">
        <f>47380*1.0816</f>
        <v>51246.207999999991</v>
      </c>
      <c r="X7" s="5">
        <f>47853*1.0816</f>
        <v>51757.804799999998</v>
      </c>
      <c r="Y7" s="5">
        <f>48332*1.0816</f>
        <v>52275.891199999998</v>
      </c>
      <c r="Z7" s="5">
        <v>52276</v>
      </c>
      <c r="AA7" s="5">
        <v>52276</v>
      </c>
      <c r="AB7" s="5">
        <v>52276</v>
      </c>
      <c r="AC7" s="5">
        <v>52276</v>
      </c>
      <c r="AD7" s="5">
        <v>52276</v>
      </c>
      <c r="AE7" s="5">
        <v>55276</v>
      </c>
      <c r="AF7" s="5">
        <v>55276</v>
      </c>
    </row>
    <row r="8" spans="1:46" s="4" customFormat="1">
      <c r="A8" s="4">
        <v>3</v>
      </c>
      <c r="B8" s="5">
        <f>30113*1.0816</f>
        <v>32570.220799999996</v>
      </c>
      <c r="C8" s="5">
        <f>30775*1.0816</f>
        <v>33286.239999999998</v>
      </c>
      <c r="D8" s="5">
        <f>31619*1.0816</f>
        <v>34199.110399999998</v>
      </c>
      <c r="E8" s="5">
        <f>32432*1.0816</f>
        <v>35078.451199999996</v>
      </c>
      <c r="F8" s="5">
        <f>33275*1.0816</f>
        <v>35990.239999999998</v>
      </c>
      <c r="G8" s="5">
        <f>34088*1.0816</f>
        <v>36869.580799999996</v>
      </c>
      <c r="H8" s="5">
        <f>34931*1.0816</f>
        <v>37781.369599999998</v>
      </c>
      <c r="I8" s="5">
        <f>35745*1.0816</f>
        <v>38661.791999999994</v>
      </c>
      <c r="J8" s="5">
        <f>36588*1.0816</f>
        <v>39573.580799999996</v>
      </c>
      <c r="K8" s="5">
        <f>37400*1.0816</f>
        <v>40451.839999999997</v>
      </c>
      <c r="L8" s="5">
        <f>38243*1.0816</f>
        <v>41363.628799999999</v>
      </c>
      <c r="M8" s="5">
        <f>39056*1.0816</f>
        <v>42242.969599999997</v>
      </c>
      <c r="N8" s="5">
        <f>39900*1.0816</f>
        <v>43155.839999999997</v>
      </c>
      <c r="O8" s="5">
        <f>40713*1.0816</f>
        <v>44035.180799999995</v>
      </c>
      <c r="P8" s="5">
        <f>41556*1.0816</f>
        <v>44946.969599999997</v>
      </c>
      <c r="Q8" s="5">
        <f>42369*1.0816</f>
        <v>45826.310399999995</v>
      </c>
      <c r="R8" s="5">
        <f>43213*1.0816</f>
        <v>46739.180799999995</v>
      </c>
      <c r="S8" s="5">
        <f>44026*1.0816</f>
        <v>47618.521599999993</v>
      </c>
      <c r="T8" s="5">
        <f>44466*1.0816</f>
        <v>48094.425599999995</v>
      </c>
      <c r="U8" s="5">
        <f>44910*1.0816</f>
        <v>48574.655999999995</v>
      </c>
      <c r="V8" s="5">
        <f>45360*1.0816</f>
        <v>49061.375999999997</v>
      </c>
      <c r="W8" s="5">
        <f>45813*1.0816</f>
        <v>49551.340799999998</v>
      </c>
      <c r="X8" s="5">
        <f>46271*1.0816</f>
        <v>50046.713599999995</v>
      </c>
      <c r="Y8" s="5">
        <f>46733*1.0816</f>
        <v>50546.412799999998</v>
      </c>
      <c r="Z8" s="5">
        <v>50546</v>
      </c>
      <c r="AA8" s="5">
        <v>50546</v>
      </c>
      <c r="AB8" s="5">
        <v>50546</v>
      </c>
      <c r="AC8" s="5">
        <v>50546</v>
      </c>
      <c r="AD8" s="5">
        <v>50546</v>
      </c>
      <c r="AE8" s="5">
        <v>50546</v>
      </c>
      <c r="AF8" s="5">
        <v>50546</v>
      </c>
    </row>
    <row r="9" spans="1:46" s="9" customFormat="1">
      <c r="A9" s="1"/>
      <c r="B9" s="2"/>
      <c r="C9" s="2" t="s">
        <v>160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</row>
    <row r="10" spans="1:46" s="4" customFormat="1">
      <c r="A10" s="67">
        <v>8</v>
      </c>
      <c r="B10" s="46">
        <v>53094</v>
      </c>
      <c r="C10" s="46">
        <v>54675</v>
      </c>
      <c r="D10" s="46">
        <v>56252</v>
      </c>
      <c r="E10" s="46">
        <v>57833</v>
      </c>
      <c r="F10" s="46">
        <v>59411</v>
      </c>
      <c r="G10" s="46">
        <v>60991</v>
      </c>
      <c r="H10" s="46">
        <v>62569</v>
      </c>
      <c r="I10" s="46">
        <v>64147</v>
      </c>
      <c r="J10" s="46">
        <v>65728</v>
      </c>
      <c r="K10" s="46">
        <v>67306</v>
      </c>
      <c r="L10" s="46">
        <v>68887</v>
      </c>
      <c r="M10" s="46">
        <v>70464</v>
      </c>
      <c r="N10" s="46">
        <v>72045</v>
      </c>
      <c r="O10" s="46">
        <v>73623</v>
      </c>
      <c r="P10" s="46">
        <v>75202</v>
      </c>
      <c r="Q10" s="46">
        <v>76781</v>
      </c>
      <c r="R10" s="46">
        <v>78359</v>
      </c>
      <c r="S10" s="46">
        <v>79939</v>
      </c>
      <c r="T10" s="46">
        <v>80738</v>
      </c>
      <c r="U10" s="46">
        <v>81546</v>
      </c>
      <c r="V10" s="46">
        <v>82362</v>
      </c>
      <c r="W10" s="46">
        <v>83185</v>
      </c>
      <c r="X10" s="46">
        <v>84017</v>
      </c>
      <c r="Y10" s="77">
        <v>84858</v>
      </c>
      <c r="Z10" s="6"/>
      <c r="AA10" s="6"/>
      <c r="AB10" s="6"/>
      <c r="AC10" s="6"/>
      <c r="AD10" s="6"/>
      <c r="AE10" s="6"/>
      <c r="AF10" s="6"/>
    </row>
    <row r="11" spans="1:46" s="4" customFormat="1">
      <c r="A11" s="67">
        <v>7</v>
      </c>
      <c r="B11" s="46">
        <v>49148</v>
      </c>
      <c r="C11" s="46">
        <v>50332</v>
      </c>
      <c r="D11" s="46">
        <v>51516</v>
      </c>
      <c r="E11" s="46">
        <v>52700</v>
      </c>
      <c r="F11" s="46">
        <v>53885</v>
      </c>
      <c r="G11" s="46">
        <v>55070</v>
      </c>
      <c r="H11" s="46">
        <v>56252</v>
      </c>
      <c r="I11" s="46">
        <v>57437</v>
      </c>
      <c r="J11" s="46">
        <v>58622</v>
      </c>
      <c r="K11" s="46">
        <v>59806</v>
      </c>
      <c r="L11" s="46">
        <v>60991</v>
      </c>
      <c r="M11" s="46">
        <v>62175</v>
      </c>
      <c r="N11" s="46">
        <v>63358</v>
      </c>
      <c r="O11" s="46">
        <v>64543</v>
      </c>
      <c r="P11" s="46">
        <v>65728</v>
      </c>
      <c r="Q11" s="46">
        <v>66911</v>
      </c>
      <c r="R11" s="46">
        <v>68096</v>
      </c>
      <c r="S11" s="46">
        <v>69280</v>
      </c>
      <c r="T11" s="46">
        <v>69973</v>
      </c>
      <c r="U11" s="46">
        <v>70672</v>
      </c>
      <c r="V11" s="46">
        <v>71380</v>
      </c>
      <c r="W11" s="46">
        <v>72095</v>
      </c>
      <c r="X11" s="46">
        <v>72814</v>
      </c>
      <c r="Y11" s="77">
        <v>73542</v>
      </c>
      <c r="Z11" s="6"/>
      <c r="AA11" s="6"/>
      <c r="AB11" s="6"/>
      <c r="AC11" s="6"/>
      <c r="AD11" s="6"/>
      <c r="AE11" s="6"/>
      <c r="AF11" s="6"/>
    </row>
    <row r="12" spans="1:46" s="4" customFormat="1">
      <c r="A12" s="67">
        <v>1</v>
      </c>
      <c r="B12" s="46">
        <v>45199</v>
      </c>
      <c r="C12" s="46">
        <v>46383</v>
      </c>
      <c r="D12" s="46">
        <v>47569</v>
      </c>
      <c r="E12" s="46">
        <v>48753</v>
      </c>
      <c r="F12" s="46">
        <v>49936</v>
      </c>
      <c r="G12" s="46">
        <v>51121</v>
      </c>
      <c r="H12" s="46">
        <v>52306</v>
      </c>
      <c r="I12" s="46">
        <v>53489</v>
      </c>
      <c r="J12" s="46">
        <v>54675</v>
      </c>
      <c r="K12" s="46">
        <v>55859</v>
      </c>
      <c r="L12" s="46">
        <v>57041</v>
      </c>
      <c r="M12" s="46">
        <v>58228</v>
      </c>
      <c r="N12" s="46">
        <v>59411</v>
      </c>
      <c r="O12" s="46">
        <v>60595</v>
      </c>
      <c r="P12" s="46">
        <v>61780</v>
      </c>
      <c r="Q12" s="46">
        <v>62964</v>
      </c>
      <c r="R12" s="46">
        <v>64147</v>
      </c>
      <c r="S12" s="46">
        <v>65333</v>
      </c>
      <c r="T12" s="46">
        <v>65988</v>
      </c>
      <c r="U12" s="46">
        <v>66646</v>
      </c>
      <c r="V12" s="46">
        <v>67312</v>
      </c>
      <c r="W12" s="46">
        <v>67985</v>
      </c>
      <c r="X12" s="46">
        <v>68665</v>
      </c>
      <c r="Y12" s="77">
        <v>69352</v>
      </c>
      <c r="Z12" s="6"/>
      <c r="AA12" s="6"/>
      <c r="AB12" s="6"/>
      <c r="AC12" s="6"/>
      <c r="AD12" s="6"/>
      <c r="AE12" s="6"/>
      <c r="AF12" s="6"/>
    </row>
    <row r="13" spans="1:46" s="4" customFormat="1">
      <c r="A13" s="67">
        <v>2</v>
      </c>
      <c r="B13" s="46">
        <v>41253</v>
      </c>
      <c r="C13" s="46">
        <v>42318</v>
      </c>
      <c r="D13" s="46">
        <v>43423</v>
      </c>
      <c r="E13" s="46">
        <v>44489</v>
      </c>
      <c r="F13" s="46">
        <v>45594</v>
      </c>
      <c r="G13" s="46">
        <v>46661</v>
      </c>
      <c r="H13" s="46">
        <v>47765</v>
      </c>
      <c r="I13" s="46">
        <v>48831</v>
      </c>
      <c r="J13" s="46">
        <v>49936</v>
      </c>
      <c r="K13" s="46">
        <v>51003</v>
      </c>
      <c r="L13" s="46">
        <v>52110</v>
      </c>
      <c r="M13" s="46">
        <v>53174</v>
      </c>
      <c r="N13" s="46">
        <v>54280</v>
      </c>
      <c r="O13" s="46">
        <v>55344</v>
      </c>
      <c r="P13" s="46">
        <v>56451</v>
      </c>
      <c r="Q13" s="46">
        <v>57516</v>
      </c>
      <c r="R13" s="46">
        <v>58622</v>
      </c>
      <c r="S13" s="46">
        <v>59687</v>
      </c>
      <c r="T13" s="46">
        <v>60284</v>
      </c>
      <c r="U13" s="46">
        <v>60887</v>
      </c>
      <c r="V13" s="46">
        <v>61496</v>
      </c>
      <c r="W13" s="46">
        <v>62111</v>
      </c>
      <c r="X13" s="46">
        <v>62732</v>
      </c>
      <c r="Y13" s="77">
        <v>63359</v>
      </c>
      <c r="Z13" s="6"/>
      <c r="AA13" s="6"/>
      <c r="AB13" s="6"/>
      <c r="AC13" s="6"/>
      <c r="AD13" s="6"/>
      <c r="AE13" s="6"/>
      <c r="AF13" s="6"/>
    </row>
    <row r="14" spans="1:46" s="4" customFormat="1">
      <c r="A14" s="67">
        <v>3</v>
      </c>
      <c r="B14" s="46">
        <v>39475</v>
      </c>
      <c r="C14" s="46">
        <v>40344</v>
      </c>
      <c r="D14" s="46">
        <v>41451</v>
      </c>
      <c r="E14" s="46">
        <v>42516</v>
      </c>
      <c r="F14" s="46">
        <v>43620</v>
      </c>
      <c r="G14" s="46">
        <v>44686</v>
      </c>
      <c r="H14" s="46">
        <v>45793</v>
      </c>
      <c r="I14" s="46">
        <v>46857</v>
      </c>
      <c r="J14" s="46">
        <v>47964</v>
      </c>
      <c r="K14" s="46">
        <v>49028</v>
      </c>
      <c r="L14" s="46">
        <v>50134</v>
      </c>
      <c r="M14" s="46">
        <v>51201</v>
      </c>
      <c r="N14" s="46">
        <v>52306</v>
      </c>
      <c r="O14" s="46">
        <v>53372</v>
      </c>
      <c r="P14" s="46">
        <v>54477</v>
      </c>
      <c r="Q14" s="46">
        <v>55543</v>
      </c>
      <c r="R14" s="46">
        <v>56647</v>
      </c>
      <c r="S14" s="46">
        <v>57715</v>
      </c>
      <c r="T14" s="46">
        <v>58291</v>
      </c>
      <c r="U14" s="46">
        <v>58873</v>
      </c>
      <c r="V14" s="46">
        <v>59462</v>
      </c>
      <c r="W14" s="46">
        <v>60057</v>
      </c>
      <c r="X14" s="46">
        <v>60657</v>
      </c>
      <c r="Y14" s="77">
        <v>61264</v>
      </c>
      <c r="Z14" s="6"/>
      <c r="AA14" s="6"/>
      <c r="AB14" s="6"/>
      <c r="AC14" s="6"/>
      <c r="AD14" s="6"/>
      <c r="AE14" s="6"/>
      <c r="AF14" s="6"/>
    </row>
    <row r="15" spans="1:46" s="9" customFormat="1">
      <c r="A15" s="1"/>
      <c r="B15" s="2"/>
      <c r="C15" s="2" t="s">
        <v>161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15"/>
    </row>
    <row r="16" spans="1:46" s="4" customFormat="1">
      <c r="A16" s="4">
        <v>8</v>
      </c>
      <c r="B16" s="22">
        <v>45768</v>
      </c>
      <c r="C16" s="22">
        <v>47128</v>
      </c>
      <c r="D16" s="22">
        <v>48489</v>
      </c>
      <c r="E16" s="22">
        <v>49851</v>
      </c>
      <c r="F16" s="22">
        <v>51212</v>
      </c>
      <c r="G16" s="22">
        <v>52573</v>
      </c>
      <c r="H16" s="22">
        <v>53934</v>
      </c>
      <c r="I16" s="22">
        <v>55295</v>
      </c>
      <c r="J16" s="22">
        <v>56656</v>
      </c>
      <c r="K16" s="22">
        <v>58018</v>
      </c>
      <c r="L16" s="22">
        <v>59379</v>
      </c>
      <c r="M16" s="22">
        <v>60740</v>
      </c>
      <c r="N16" s="22">
        <v>62101</v>
      </c>
      <c r="O16" s="22">
        <v>63462</v>
      </c>
      <c r="P16" s="22">
        <v>64822</v>
      </c>
      <c r="Q16" s="22">
        <v>66184</v>
      </c>
      <c r="R16" s="22">
        <v>67545</v>
      </c>
      <c r="S16" s="22">
        <v>68906</v>
      </c>
      <c r="T16" s="22">
        <v>69597</v>
      </c>
      <c r="U16" s="22">
        <v>70291</v>
      </c>
      <c r="V16" s="22">
        <v>70996</v>
      </c>
      <c r="W16" s="22">
        <v>71703</v>
      </c>
      <c r="X16" s="22">
        <v>72422</v>
      </c>
      <c r="Y16" s="22">
        <v>73146</v>
      </c>
      <c r="Z16" s="22">
        <v>73146</v>
      </c>
      <c r="AA16" s="22">
        <v>73646</v>
      </c>
      <c r="AB16" s="22">
        <v>73646</v>
      </c>
      <c r="AC16" s="22">
        <v>73646</v>
      </c>
      <c r="AD16" s="22">
        <v>73646</v>
      </c>
      <c r="AE16" s="22">
        <v>73646</v>
      </c>
      <c r="AF16" s="22">
        <v>73646</v>
      </c>
    </row>
    <row r="17" spans="1:32" s="4" customFormat="1">
      <c r="A17" s="4">
        <v>7</v>
      </c>
      <c r="B17" s="22">
        <v>42365</v>
      </c>
      <c r="C17" s="22">
        <v>43385</v>
      </c>
      <c r="D17" s="22">
        <v>44407</v>
      </c>
      <c r="E17" s="22">
        <v>45427</v>
      </c>
      <c r="F17" s="22">
        <v>46448</v>
      </c>
      <c r="G17" s="22">
        <v>47469</v>
      </c>
      <c r="H17" s="22">
        <v>48489</v>
      </c>
      <c r="I17" s="22">
        <v>49510</v>
      </c>
      <c r="J17" s="22">
        <v>50531</v>
      </c>
      <c r="K17" s="22">
        <v>51552</v>
      </c>
      <c r="L17" s="22">
        <v>52573</v>
      </c>
      <c r="M17" s="22">
        <v>53594</v>
      </c>
      <c r="N17" s="22">
        <v>54615</v>
      </c>
      <c r="O17" s="22">
        <v>55636</v>
      </c>
      <c r="P17" s="22">
        <v>56656</v>
      </c>
      <c r="Q17" s="22">
        <v>57677</v>
      </c>
      <c r="R17" s="22">
        <v>58698</v>
      </c>
      <c r="S17" s="22">
        <v>59718</v>
      </c>
      <c r="T17" s="22">
        <v>60318</v>
      </c>
      <c r="U17" s="22">
        <v>60921</v>
      </c>
      <c r="V17" s="22">
        <v>61529</v>
      </c>
      <c r="W17" s="22">
        <v>62144</v>
      </c>
      <c r="X17" s="22">
        <v>62764</v>
      </c>
      <c r="Y17" s="22">
        <v>63393</v>
      </c>
      <c r="Z17" s="22">
        <v>63393</v>
      </c>
      <c r="AA17" s="22">
        <v>63893</v>
      </c>
      <c r="AB17" s="22">
        <v>63893</v>
      </c>
      <c r="AC17" s="22">
        <v>63893</v>
      </c>
      <c r="AD17" s="22">
        <v>63893</v>
      </c>
      <c r="AE17" s="22">
        <v>63893</v>
      </c>
      <c r="AF17" s="22">
        <v>63893</v>
      </c>
    </row>
    <row r="18" spans="1:32" s="4" customFormat="1">
      <c r="A18" s="4">
        <v>1</v>
      </c>
      <c r="B18" s="22">
        <v>38962</v>
      </c>
      <c r="C18" s="22">
        <v>39983</v>
      </c>
      <c r="D18" s="22">
        <v>41003</v>
      </c>
      <c r="E18" s="22">
        <v>42025</v>
      </c>
      <c r="F18" s="22">
        <v>43045</v>
      </c>
      <c r="G18" s="22">
        <v>44065</v>
      </c>
      <c r="H18" s="22">
        <v>45087</v>
      </c>
      <c r="I18" s="22">
        <v>46107</v>
      </c>
      <c r="J18" s="22">
        <v>47128</v>
      </c>
      <c r="K18" s="22">
        <v>48149</v>
      </c>
      <c r="L18" s="22">
        <v>49171</v>
      </c>
      <c r="M18" s="22">
        <v>50191</v>
      </c>
      <c r="N18" s="22">
        <v>51212</v>
      </c>
      <c r="O18" s="22">
        <v>52233</v>
      </c>
      <c r="P18" s="22">
        <v>53254</v>
      </c>
      <c r="Q18" s="22">
        <v>54274</v>
      </c>
      <c r="R18" s="22">
        <v>55295</v>
      </c>
      <c r="S18" s="22">
        <v>56316</v>
      </c>
      <c r="T18" s="22">
        <v>56881</v>
      </c>
      <c r="U18" s="22">
        <v>57449</v>
      </c>
      <c r="V18" s="22">
        <v>58024</v>
      </c>
      <c r="W18" s="22">
        <v>58603</v>
      </c>
      <c r="X18" s="22">
        <v>59188</v>
      </c>
      <c r="Y18" s="22">
        <v>59779</v>
      </c>
      <c r="Z18" s="22">
        <v>59779</v>
      </c>
      <c r="AA18" s="22">
        <v>60279</v>
      </c>
      <c r="AB18" s="22">
        <v>60279</v>
      </c>
      <c r="AC18" s="22">
        <v>60279</v>
      </c>
      <c r="AD18" s="22">
        <v>60279</v>
      </c>
      <c r="AE18" s="22">
        <v>60279</v>
      </c>
      <c r="AF18" s="22">
        <v>60279</v>
      </c>
    </row>
    <row r="19" spans="1:32" s="4" customFormat="1">
      <c r="A19" s="4">
        <v>2</v>
      </c>
      <c r="B19" s="22">
        <v>35560</v>
      </c>
      <c r="C19" s="22">
        <v>36479</v>
      </c>
      <c r="D19" s="22">
        <v>37431</v>
      </c>
      <c r="E19" s="22">
        <v>38349</v>
      </c>
      <c r="F19" s="22">
        <v>39301</v>
      </c>
      <c r="G19" s="22">
        <v>40221</v>
      </c>
      <c r="H19" s="22">
        <v>41173</v>
      </c>
      <c r="I19" s="22">
        <v>42093</v>
      </c>
      <c r="J19" s="22">
        <v>43045</v>
      </c>
      <c r="K19" s="22">
        <v>43964</v>
      </c>
      <c r="L19" s="22">
        <v>44916</v>
      </c>
      <c r="M19" s="22">
        <v>45835</v>
      </c>
      <c r="N19" s="22">
        <v>46788</v>
      </c>
      <c r="O19" s="22">
        <v>47706</v>
      </c>
      <c r="P19" s="22">
        <v>48660</v>
      </c>
      <c r="Q19" s="22">
        <v>49579</v>
      </c>
      <c r="R19" s="22">
        <v>50531</v>
      </c>
      <c r="S19" s="22">
        <v>51450</v>
      </c>
      <c r="T19" s="22">
        <v>51964</v>
      </c>
      <c r="U19" s="22">
        <v>52484</v>
      </c>
      <c r="V19" s="22">
        <v>53008</v>
      </c>
      <c r="W19" s="22">
        <v>53539</v>
      </c>
      <c r="X19" s="22">
        <v>54074</v>
      </c>
      <c r="Y19" s="22">
        <v>54616</v>
      </c>
      <c r="Z19" s="22">
        <v>54616</v>
      </c>
      <c r="AA19" s="22">
        <v>55116</v>
      </c>
      <c r="AB19" s="22">
        <v>55116</v>
      </c>
      <c r="AC19" s="22">
        <v>55116</v>
      </c>
      <c r="AD19" s="22">
        <v>55116</v>
      </c>
      <c r="AE19" s="22">
        <v>55116</v>
      </c>
      <c r="AF19" s="22">
        <v>55116</v>
      </c>
    </row>
    <row r="20" spans="1:32" s="4" customFormat="1">
      <c r="A20" s="4">
        <v>3</v>
      </c>
      <c r="B20" s="22">
        <v>34028</v>
      </c>
      <c r="C20" s="22">
        <v>34776</v>
      </c>
      <c r="D20" s="22">
        <v>35729</v>
      </c>
      <c r="E20" s="22">
        <v>36648</v>
      </c>
      <c r="F20" s="22">
        <v>37601</v>
      </c>
      <c r="G20" s="22">
        <v>38519</v>
      </c>
      <c r="H20" s="22">
        <v>39472</v>
      </c>
      <c r="I20" s="22">
        <v>40392</v>
      </c>
      <c r="J20" s="22">
        <v>41344</v>
      </c>
      <c r="K20" s="22">
        <v>42262</v>
      </c>
      <c r="L20" s="22">
        <v>43215</v>
      </c>
      <c r="M20" s="22">
        <v>44133</v>
      </c>
      <c r="N20" s="22">
        <v>45087</v>
      </c>
      <c r="O20" s="22">
        <v>46006</v>
      </c>
      <c r="P20" s="22">
        <v>46958</v>
      </c>
      <c r="Q20" s="22">
        <v>47877</v>
      </c>
      <c r="R20" s="22">
        <v>48831</v>
      </c>
      <c r="S20" s="22">
        <v>49749</v>
      </c>
      <c r="T20" s="22">
        <v>50245</v>
      </c>
      <c r="U20" s="22">
        <v>50749</v>
      </c>
      <c r="V20" s="22">
        <v>51257</v>
      </c>
      <c r="W20" s="22">
        <v>51770</v>
      </c>
      <c r="X20" s="22">
        <v>52287</v>
      </c>
      <c r="Y20" s="22">
        <v>52808</v>
      </c>
      <c r="Z20" s="22">
        <v>52808</v>
      </c>
      <c r="AA20" s="22">
        <v>53308</v>
      </c>
      <c r="AB20" s="22">
        <v>53308</v>
      </c>
      <c r="AC20" s="22">
        <v>53308</v>
      </c>
      <c r="AD20" s="22">
        <v>53308</v>
      </c>
      <c r="AE20" s="22">
        <v>53308</v>
      </c>
      <c r="AF20" s="22">
        <v>53308</v>
      </c>
    </row>
    <row r="21" spans="1:32" s="9" customFormat="1">
      <c r="A21" s="1"/>
      <c r="B21" s="2"/>
      <c r="C21" s="2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15"/>
    </row>
    <row r="22" spans="1:32" s="4" customFormat="1">
      <c r="A22" s="4">
        <v>8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6"/>
      <c r="Z22" s="6"/>
      <c r="AA22" s="6"/>
      <c r="AB22" s="6"/>
      <c r="AC22" s="6"/>
      <c r="AD22" s="6"/>
      <c r="AE22" s="6"/>
      <c r="AF22" s="6"/>
    </row>
    <row r="23" spans="1:32" s="4" customFormat="1">
      <c r="A23" s="4">
        <v>7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6"/>
      <c r="Z23" s="6"/>
      <c r="AA23" s="6"/>
      <c r="AB23" s="6"/>
      <c r="AC23" s="6"/>
      <c r="AD23" s="6"/>
      <c r="AE23" s="6"/>
      <c r="AF23" s="6"/>
    </row>
    <row r="24" spans="1:32" s="4" customFormat="1">
      <c r="A24" s="4">
        <v>1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6"/>
      <c r="Z24" s="6"/>
      <c r="AA24" s="6"/>
      <c r="AB24" s="6"/>
      <c r="AC24" s="6"/>
      <c r="AD24" s="6"/>
      <c r="AE24" s="6"/>
      <c r="AF24" s="6"/>
    </row>
    <row r="25" spans="1:32" s="4" customFormat="1">
      <c r="A25" s="4">
        <v>2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6"/>
      <c r="Z25" s="6"/>
      <c r="AA25" s="6"/>
      <c r="AB25" s="6"/>
      <c r="AC25" s="6"/>
      <c r="AD25" s="6"/>
      <c r="AE25" s="6"/>
      <c r="AF25" s="6"/>
    </row>
    <row r="26" spans="1:32" s="4" customFormat="1">
      <c r="A26" s="4">
        <v>3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6"/>
      <c r="Z26" s="6"/>
      <c r="AA26" s="6"/>
      <c r="AB26" s="6"/>
      <c r="AC26" s="6"/>
      <c r="AD26" s="6"/>
      <c r="AE26" s="6"/>
      <c r="AF26" s="6"/>
    </row>
    <row r="27" spans="1:32" s="9" customFormat="1">
      <c r="A27" s="1"/>
      <c r="B27" s="2"/>
      <c r="C27" s="2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15"/>
    </row>
  </sheetData>
  <pageMargins left="0.25" right="0.25" top="0.75" bottom="0.75" header="0.3" footer="0.3"/>
  <pageSetup paperSize="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FY2017DMSS</vt:lpstr>
      <vt:lpstr>Other-DMSS</vt:lpstr>
    </vt:vector>
  </TitlesOfParts>
  <Company>sde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Administrative Coordinator</dc:title>
  <dc:subject>2016-2017 Minimum Salary Schedules</dc:subject>
  <dc:creator>Kim Moss</dc:creator>
  <cp:keywords>2016-2017 Minimum Salary Schedules district</cp:keywords>
  <cp:lastModifiedBy>Moss, Kimberly S</cp:lastModifiedBy>
  <cp:lastPrinted>2016-08-30T18:07:36Z</cp:lastPrinted>
  <dcterms:created xsi:type="dcterms:W3CDTF">1999-07-12T14:59:40Z</dcterms:created>
  <dcterms:modified xsi:type="dcterms:W3CDTF">2017-02-03T20:08:23Z</dcterms:modified>
</cp:coreProperties>
</file>