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29"/>
  <workbookPr/>
  <mc:AlternateContent xmlns:mc="http://schemas.openxmlformats.org/markup-compatibility/2006">
    <mc:Choice Requires="x15">
      <x15ac:absPath xmlns:x15ac="http://schemas.microsoft.com/office/spreadsheetml/2010/11/ac" url="H:\DESKTOP\WEB POSTINGS\AUDITING SERVICES\"/>
    </mc:Choice>
  </mc:AlternateContent>
  <xr:revisionPtr revIDLastSave="0" documentId="13_ncr:1_{51D599FC-D1B5-449A-B7E6-D2A650F92298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DistrictRevenues-18-19" sheetId="1" r:id="rId1"/>
  </sheets>
  <calcPr calcId="191029" iterateDelta="2.3641410392942941E-30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U258" i="1" l="1"/>
  <c r="CU53" i="1"/>
  <c r="CU45" i="1"/>
  <c r="CU249" i="1"/>
  <c r="CU264" i="1" s="1"/>
  <c r="CU27" i="1"/>
  <c r="CU186" i="1"/>
  <c r="CU185" i="1"/>
  <c r="CU184" i="1"/>
  <c r="CU181" i="1"/>
  <c r="CU12" i="1"/>
  <c r="CU7" i="1"/>
  <c r="CU6" i="1"/>
  <c r="CU54" i="1" s="1"/>
  <c r="CU15" i="1"/>
  <c r="CU240" i="1"/>
  <c r="CU60" i="1"/>
  <c r="CU192" i="1" l="1"/>
  <c r="CU265" i="1" s="1"/>
  <c r="CU266" i="1" s="1"/>
  <c r="U249" i="1"/>
  <c r="U53" i="1"/>
  <c r="U45" i="1"/>
  <c r="U27" i="1"/>
  <c r="U239" i="1"/>
  <c r="U240" i="1" s="1"/>
  <c r="U244" i="1"/>
  <c r="U264" i="1" s="1"/>
  <c r="U191" i="1"/>
  <c r="U186" i="1"/>
  <c r="U184" i="1"/>
  <c r="U181" i="1"/>
  <c r="U12" i="1"/>
  <c r="U11" i="1"/>
  <c r="U10" i="1"/>
  <c r="U92" i="1"/>
  <c r="U44" i="1"/>
  <c r="U60" i="1"/>
  <c r="U192" i="1" l="1"/>
  <c r="U54" i="1"/>
  <c r="U265" i="1" l="1"/>
  <c r="U266" i="1"/>
  <c r="AR250" i="1" l="1"/>
  <c r="AR249" i="1"/>
  <c r="AR42" i="1"/>
  <c r="AR27" i="1"/>
  <c r="AR191" i="1"/>
  <c r="AR56" i="1"/>
  <c r="AR48" i="1"/>
  <c r="AR186" i="1"/>
  <c r="AR192" i="1" s="1"/>
  <c r="AR185" i="1"/>
  <c r="AR184" i="1"/>
  <c r="AR181" i="1"/>
  <c r="AR12" i="1"/>
  <c r="AR11" i="1"/>
  <c r="AR10" i="1"/>
  <c r="AR45" i="1"/>
  <c r="AR53" i="1"/>
  <c r="AR44" i="1"/>
  <c r="AR240" i="1"/>
  <c r="AR60" i="1"/>
  <c r="AR54" i="1" l="1"/>
  <c r="AR264" i="1"/>
  <c r="AR265" i="1"/>
  <c r="AR266" i="1" s="1"/>
  <c r="BE27" i="1"/>
  <c r="BE56" i="1"/>
  <c r="BE53" i="1"/>
  <c r="BE48" i="1"/>
  <c r="BE45" i="1"/>
  <c r="BE44" i="1"/>
  <c r="BE41" i="1"/>
  <c r="BE249" i="1"/>
  <c r="BE186" i="1"/>
  <c r="BE185" i="1"/>
  <c r="BE184" i="1"/>
  <c r="BE181" i="1"/>
  <c r="BE12" i="1"/>
  <c r="BE7" i="1"/>
  <c r="BE6" i="1"/>
  <c r="BE191" i="1"/>
  <c r="BE92" i="1"/>
  <c r="BE192" i="1" s="1"/>
  <c r="BE52" i="1"/>
  <c r="BE46" i="1"/>
  <c r="BE264" i="1"/>
  <c r="BE240" i="1"/>
  <c r="BE60" i="1"/>
  <c r="BE54" i="1" l="1"/>
  <c r="BE265" i="1" s="1"/>
  <c r="BE266" i="1" s="1"/>
  <c r="AW258" i="1" l="1"/>
  <c r="AW45" i="1"/>
  <c r="AW253" i="1"/>
  <c r="AW264" i="1" s="1"/>
  <c r="AW27" i="1"/>
  <c r="AW53" i="1"/>
  <c r="AW51" i="1"/>
  <c r="AW239" i="1"/>
  <c r="AW240" i="1" s="1"/>
  <c r="AW186" i="1"/>
  <c r="AW185" i="1"/>
  <c r="AW184" i="1"/>
  <c r="AW181" i="1"/>
  <c r="AW12" i="1"/>
  <c r="AW7" i="1"/>
  <c r="AW6" i="1"/>
  <c r="AW191" i="1"/>
  <c r="AW57" i="1"/>
  <c r="AW60" i="1" s="1"/>
  <c r="AW44" i="1"/>
  <c r="AW192" i="1" l="1"/>
  <c r="AW54" i="1"/>
  <c r="AW265" i="1" s="1"/>
  <c r="AW266" i="1" s="1"/>
  <c r="Y258" i="1" l="1"/>
  <c r="Y27" i="1"/>
  <c r="Y53" i="1"/>
  <c r="Y249" i="1"/>
  <c r="Y264" i="1" s="1"/>
  <c r="Y239" i="1"/>
  <c r="Y252" i="1"/>
  <c r="Y250" i="1"/>
  <c r="Y48" i="1"/>
  <c r="Y185" i="1"/>
  <c r="Y184" i="1"/>
  <c r="Y181" i="1"/>
  <c r="Y192" i="1" s="1"/>
  <c r="Y12" i="1"/>
  <c r="Y7" i="1"/>
  <c r="Y6" i="1"/>
  <c r="Y44" i="1"/>
  <c r="Y15" i="1"/>
  <c r="Y240" i="1"/>
  <c r="Y60" i="1"/>
  <c r="Y54" i="1" l="1"/>
  <c r="Y265" i="1"/>
  <c r="Y266" i="1" s="1"/>
  <c r="D27" i="1" l="1"/>
  <c r="D6" i="1"/>
  <c r="D53" i="1"/>
  <c r="D45" i="1"/>
  <c r="D44" i="1"/>
  <c r="D264" i="1"/>
  <c r="D240" i="1"/>
  <c r="D192" i="1"/>
  <c r="D7" i="1"/>
  <c r="D54" i="1" l="1"/>
  <c r="D265" i="1"/>
  <c r="D266" i="1" s="1"/>
</calcChain>
</file>

<file path=xl/sharedStrings.xml><?xml version="1.0" encoding="utf-8"?>
<sst xmlns="http://schemas.openxmlformats.org/spreadsheetml/2006/main" count="630" uniqueCount="616">
  <si>
    <t>Statement Of Revenues</t>
  </si>
  <si>
    <t>FOR FISCAL YEAR ENDED JUNE 30, 2019</t>
  </si>
  <si>
    <t>Abbeville 60</t>
  </si>
  <si>
    <t>Allendale 01</t>
  </si>
  <si>
    <t>Anderson County Board</t>
  </si>
  <si>
    <t>Anderson 01</t>
  </si>
  <si>
    <t>Anderson 02</t>
  </si>
  <si>
    <t>Anderson 03</t>
  </si>
  <si>
    <t>Anderson 04</t>
  </si>
  <si>
    <t>Anderson 05</t>
  </si>
  <si>
    <t>Anderson Alternative</t>
  </si>
  <si>
    <t>Anderson AVC</t>
  </si>
  <si>
    <t>Anderson 81</t>
  </si>
  <si>
    <t>Bamberg 01</t>
  </si>
  <si>
    <t>Bamberg 02</t>
  </si>
  <si>
    <t>Barnwell 19</t>
  </si>
  <si>
    <t>Barnwell 29</t>
  </si>
  <si>
    <t>Barnwell 45</t>
  </si>
  <si>
    <t>Barnwell AVC</t>
  </si>
  <si>
    <t>Beaufort-Jasper AVC</t>
  </si>
  <si>
    <t>Berkeley 01</t>
  </si>
  <si>
    <t>Calhoun 01</t>
  </si>
  <si>
    <t>Cherokee 01</t>
  </si>
  <si>
    <t>Chester 01</t>
  </si>
  <si>
    <t>Chesterfield 01</t>
  </si>
  <si>
    <t>Clarendon 01</t>
  </si>
  <si>
    <t>Clarendon 02</t>
  </si>
  <si>
    <t>Clarendon 03</t>
  </si>
  <si>
    <t>F E DuBose AVC</t>
  </si>
  <si>
    <t>Colleton 01</t>
  </si>
  <si>
    <t>Darlington 01</t>
  </si>
  <si>
    <t>Dillon County Board</t>
  </si>
  <si>
    <t>Dillon 03</t>
  </si>
  <si>
    <t>Dillon 04</t>
  </si>
  <si>
    <t>Dillon AVC</t>
  </si>
  <si>
    <t>Dorchester 02</t>
  </si>
  <si>
    <t>Dorchester 04</t>
  </si>
  <si>
    <t>Dorchester AVC</t>
  </si>
  <si>
    <t>Edgefield 01</t>
  </si>
  <si>
    <t>Fairfield 01</t>
  </si>
  <si>
    <t>Florence 02</t>
  </si>
  <si>
    <t>Florence 03</t>
  </si>
  <si>
    <t>Florence 04</t>
  </si>
  <si>
    <t>Florence 05</t>
  </si>
  <si>
    <t>Greenville 01</t>
  </si>
  <si>
    <t>Greenwood 50</t>
  </si>
  <si>
    <t>Greenwood 51</t>
  </si>
  <si>
    <t>Greenwood 52</t>
  </si>
  <si>
    <t>Greenwood AVC</t>
  </si>
  <si>
    <t>Hampton 01</t>
  </si>
  <si>
    <t>Hampton 02</t>
  </si>
  <si>
    <t>Jasper 01</t>
  </si>
  <si>
    <t>Kershaw 01</t>
  </si>
  <si>
    <t>Lancaster 01</t>
  </si>
  <si>
    <t>Laurens 55</t>
  </si>
  <si>
    <t>Laurens 56</t>
  </si>
  <si>
    <t>Lee 01</t>
  </si>
  <si>
    <t>Lexington 01</t>
  </si>
  <si>
    <t>Lexington 02</t>
  </si>
  <si>
    <t>Lexington 03</t>
  </si>
  <si>
    <t>Lexington 04</t>
  </si>
  <si>
    <t>Lexington 05</t>
  </si>
  <si>
    <t>McCormick 01</t>
  </si>
  <si>
    <t>Marion County Board</t>
  </si>
  <si>
    <t>Marion 10</t>
  </si>
  <si>
    <t>Marlboro 01</t>
  </si>
  <si>
    <t>Newberry 01</t>
  </si>
  <si>
    <t>Oconee 01</t>
  </si>
  <si>
    <t>Orangeburg 03</t>
  </si>
  <si>
    <t>Orangeburg 04</t>
  </si>
  <si>
    <t>Orangeburg 05</t>
  </si>
  <si>
    <t>Orangeburg 09</t>
  </si>
  <si>
    <t>Cope AVC</t>
  </si>
  <si>
    <t>Pickens 01</t>
  </si>
  <si>
    <t>Richland 01</t>
  </si>
  <si>
    <t>Richland 02</t>
  </si>
  <si>
    <t>Saluda 01</t>
  </si>
  <si>
    <t>Spartanburg 01</t>
  </si>
  <si>
    <t>Spartanburg 02</t>
  </si>
  <si>
    <t>Spartanburg 03</t>
  </si>
  <si>
    <t>Spartanburg 04</t>
  </si>
  <si>
    <t>Spartanburg 05</t>
  </si>
  <si>
    <t>Spartanburg 06</t>
  </si>
  <si>
    <t>Spartanburg 07</t>
  </si>
  <si>
    <t>Daniel Morgan AVC</t>
  </si>
  <si>
    <t>RD Anderson AVC</t>
  </si>
  <si>
    <t>HB Swofford AVC</t>
  </si>
  <si>
    <t>Sumter 01</t>
  </si>
  <si>
    <t>Union 01</t>
  </si>
  <si>
    <t>Williamsburg 01</t>
  </si>
  <si>
    <t>York 01</t>
  </si>
  <si>
    <t>York 02</t>
  </si>
  <si>
    <t>York 04</t>
  </si>
  <si>
    <t>SC Public Charter School District</t>
  </si>
  <si>
    <t>Charter Institute at Erskine</t>
  </si>
  <si>
    <t>Dept Of Juvenile Jun12</t>
  </si>
  <si>
    <t>Palmetto Unified</t>
  </si>
  <si>
    <t>1000</t>
  </si>
  <si>
    <t>Revenue from Local Sources</t>
  </si>
  <si>
    <t>1100</t>
  </si>
  <si>
    <t>Taxes Levied/Assessed by the LEA</t>
  </si>
  <si>
    <t>1110</t>
  </si>
  <si>
    <t>Ad Valorem Taxes-Including Delinquent (Independent)</t>
  </si>
  <si>
    <t>1140</t>
  </si>
  <si>
    <t>Penalties &amp; Interest on Taxes (Independent)</t>
  </si>
  <si>
    <t>1190</t>
  </si>
  <si>
    <t>Other Taxes (Independent)</t>
  </si>
  <si>
    <t>1200</t>
  </si>
  <si>
    <t>Revenue From Local Governmental Units Other Than LEAs</t>
  </si>
  <si>
    <t>1210</t>
  </si>
  <si>
    <t>Ad Valorem Taxes-Including Delinquent (Dependent)</t>
  </si>
  <si>
    <t>1240</t>
  </si>
  <si>
    <t>Penalties &amp; Interest on Taxes (Dependent)</t>
  </si>
  <si>
    <t>1280</t>
  </si>
  <si>
    <t>Revenue in Lieu of Taxes (Independent and Dependent)</t>
  </si>
  <si>
    <t>1290</t>
  </si>
  <si>
    <t>Other Taxes (Dependent)</t>
  </si>
  <si>
    <t>1300</t>
  </si>
  <si>
    <t>Tuition</t>
  </si>
  <si>
    <t>1310</t>
  </si>
  <si>
    <t>Tuition from Patrons for Regular Day School</t>
  </si>
  <si>
    <t>1320</t>
  </si>
  <si>
    <t xml:space="preserve">Tuition from Other LEAs for Regular Day School </t>
  </si>
  <si>
    <t>1330</t>
  </si>
  <si>
    <t>Tuition from Patrons for Adult/Continuing Education</t>
  </si>
  <si>
    <t>1340</t>
  </si>
  <si>
    <t>Tuition from Other LEAs for Adult/Continuing Education</t>
  </si>
  <si>
    <t>1350</t>
  </si>
  <si>
    <t xml:space="preserve">Tuition from Patrons for Summer School </t>
  </si>
  <si>
    <t>1360</t>
  </si>
  <si>
    <t xml:space="preserve">Tuition from Other LEAs for Summer School </t>
  </si>
  <si>
    <t>1400</t>
  </si>
  <si>
    <t>Transportation Fees</t>
  </si>
  <si>
    <t>1410</t>
  </si>
  <si>
    <t>Transportation Fees from Patrons for Regular Day School</t>
  </si>
  <si>
    <t>1415</t>
  </si>
  <si>
    <t>Transportation Fees from Other LEAs for Regular Day School</t>
  </si>
  <si>
    <t>1420</t>
  </si>
  <si>
    <t>Transportation Fees from Patrons for Summer School</t>
  </si>
  <si>
    <t>1425</t>
  </si>
  <si>
    <t>Transportation Fees from Other LEAs for Summer School</t>
  </si>
  <si>
    <t>1500</t>
  </si>
  <si>
    <t>Earnings on Investments</t>
  </si>
  <si>
    <t>1510</t>
  </si>
  <si>
    <t>Interest on Investments</t>
  </si>
  <si>
    <t>1520</t>
  </si>
  <si>
    <t>Dividends on Investments</t>
  </si>
  <si>
    <t>1530</t>
  </si>
  <si>
    <t>Gain or Loss on Sale of Investments</t>
  </si>
  <si>
    <t>1600</t>
  </si>
  <si>
    <t>Food Services</t>
  </si>
  <si>
    <t>1610</t>
  </si>
  <si>
    <t>Lunch Sales to Pupils</t>
  </si>
  <si>
    <t>1620</t>
  </si>
  <si>
    <t>Breakfast Sales to Pupils</t>
  </si>
  <si>
    <t>1630</t>
  </si>
  <si>
    <t>Special Sales to Pupils</t>
  </si>
  <si>
    <t>1640</t>
  </si>
  <si>
    <t>Lunch Sales to Adults</t>
  </si>
  <si>
    <t>1650</t>
  </si>
  <si>
    <t>Breakfast Sales to Adults</t>
  </si>
  <si>
    <t>1660</t>
  </si>
  <si>
    <t>Special Sales to Adults</t>
  </si>
  <si>
    <t>1700</t>
  </si>
  <si>
    <t>Pupil Activities</t>
  </si>
  <si>
    <t>1710</t>
  </si>
  <si>
    <t>Admissions</t>
  </si>
  <si>
    <t>1720</t>
  </si>
  <si>
    <t>Bookstore Sales</t>
  </si>
  <si>
    <t>1730</t>
  </si>
  <si>
    <t>Pupil Organization Membership Dues and Fees</t>
  </si>
  <si>
    <t>1740</t>
  </si>
  <si>
    <t>Student Fees</t>
  </si>
  <si>
    <t>1790</t>
  </si>
  <si>
    <t>Other Pupil Activity Income</t>
  </si>
  <si>
    <t>1900</t>
  </si>
  <si>
    <t>Other Revenue from Local Sources</t>
  </si>
  <si>
    <t>1910</t>
  </si>
  <si>
    <t>Rentals</t>
  </si>
  <si>
    <t>1920</t>
  </si>
  <si>
    <t>Contributions and Donations From Private Sources</t>
  </si>
  <si>
    <t>1930</t>
  </si>
  <si>
    <t>Special Needs Transportation - Medicaid</t>
  </si>
  <si>
    <t>1931</t>
  </si>
  <si>
    <t>Therapy Adjustment - Medicaid</t>
  </si>
  <si>
    <t>1950</t>
  </si>
  <si>
    <t>Refund of Prior Year's Expenditures</t>
  </si>
  <si>
    <t>1990</t>
  </si>
  <si>
    <t>Miscellaneous Local Revenue</t>
  </si>
  <si>
    <t>1992</t>
  </si>
  <si>
    <t>Canteen Operations</t>
  </si>
  <si>
    <t>1993</t>
  </si>
  <si>
    <t>Receipt of Insurance Proceeds</t>
  </si>
  <si>
    <t>1994</t>
  </si>
  <si>
    <t>Receipt of Legal Settlements</t>
  </si>
  <si>
    <t>1999</t>
  </si>
  <si>
    <t>Revenue from other Local Sources</t>
  </si>
  <si>
    <t>****</t>
  </si>
  <si>
    <t>Total Revenue from Local Sources:</t>
  </si>
  <si>
    <t>2000</t>
  </si>
  <si>
    <t>Intergovernmental Revenue</t>
  </si>
  <si>
    <t>2100</t>
  </si>
  <si>
    <t xml:space="preserve">Payments from Other Governmental Units </t>
  </si>
  <si>
    <t>2200</t>
  </si>
  <si>
    <t>Payments from Public Charter Schools</t>
  </si>
  <si>
    <t>2300</t>
  </si>
  <si>
    <t>Payments from Nonprofit Entities (for First Steps)</t>
  </si>
  <si>
    <t>2310</t>
  </si>
  <si>
    <t>Payments from Nonprofit Entities (other than for First Steps)</t>
  </si>
  <si>
    <t>Total Intergovernmental Revenue:</t>
  </si>
  <si>
    <t>3000</t>
  </si>
  <si>
    <t>Revenue from State Sources</t>
  </si>
  <si>
    <t>3100</t>
  </si>
  <si>
    <t>Restricted State Funding</t>
  </si>
  <si>
    <t>3105</t>
  </si>
  <si>
    <t>Technology Technical Assistance (Carryover Only)</t>
  </si>
  <si>
    <t>3110</t>
  </si>
  <si>
    <t>Occupational Education</t>
  </si>
  <si>
    <t>3113</t>
  </si>
  <si>
    <t>12-Month Agriculture Program</t>
  </si>
  <si>
    <t>3118</t>
  </si>
  <si>
    <t>EEDA Career Specialists</t>
  </si>
  <si>
    <t>3120</t>
  </si>
  <si>
    <t>General Education</t>
  </si>
  <si>
    <t>3127</t>
  </si>
  <si>
    <t>Student Health and Fitness - PE Teachers</t>
  </si>
  <si>
    <t>3130</t>
  </si>
  <si>
    <t>Special Programs</t>
  </si>
  <si>
    <t>3131</t>
  </si>
  <si>
    <t>Handicapped Transportation</t>
  </si>
  <si>
    <t>3132</t>
  </si>
  <si>
    <t>Home Schooling</t>
  </si>
  <si>
    <t>3134</t>
  </si>
  <si>
    <t>Child Early Reading Development and Education Program (CERDEP - Full Day 4K)</t>
  </si>
  <si>
    <t>3135</t>
  </si>
  <si>
    <t>Reading Coaches</t>
  </si>
  <si>
    <t>3136</t>
  </si>
  <si>
    <t>Student Health and Fitness - Nurses</t>
  </si>
  <si>
    <t>3140</t>
  </si>
  <si>
    <t>School Lunch</t>
  </si>
  <si>
    <t>3142</t>
  </si>
  <si>
    <t>School Lunch Program Aid</t>
  </si>
  <si>
    <t>3155</t>
  </si>
  <si>
    <t>DSS SNAP &amp; E&amp;T Program</t>
  </si>
  <si>
    <t>3156</t>
  </si>
  <si>
    <t>Adult Education</t>
  </si>
  <si>
    <t>3160</t>
  </si>
  <si>
    <t>School Bus Driver Salary (Includes Hazardous Condition Transportation)</t>
  </si>
  <si>
    <t>3161</t>
  </si>
  <si>
    <t>EAA Bus Driver Salary and Fringe</t>
  </si>
  <si>
    <t>3162</t>
  </si>
  <si>
    <t>Transportation Workers' Compensation</t>
  </si>
  <si>
    <t>3165</t>
  </si>
  <si>
    <t>Economic Education Development Act-Transportation</t>
  </si>
  <si>
    <t>3177</t>
  </si>
  <si>
    <t>Summer Reading Camps (Carryover Only)</t>
  </si>
  <si>
    <t>3180</t>
  </si>
  <si>
    <t>Fringe Benefits Employer Contributions  (No Carryover Provision)</t>
  </si>
  <si>
    <t>3181</t>
  </si>
  <si>
    <t>Retiree Insurance (No Carryover Provision)</t>
  </si>
  <si>
    <t>3183</t>
  </si>
  <si>
    <t>Teacher Recruiting and Retention (Carryover Only)</t>
  </si>
  <si>
    <t>3187</t>
  </si>
  <si>
    <t>Teacher Supplies (No Carryover Provision)</t>
  </si>
  <si>
    <t>3190</t>
  </si>
  <si>
    <t>Miscellaneous Restricted State Grants</t>
  </si>
  <si>
    <t>3193</t>
  </si>
  <si>
    <t>Education License Plates</t>
  </si>
  <si>
    <t>3194</t>
  </si>
  <si>
    <t>Digital Instructional Materials</t>
  </si>
  <si>
    <t>3198</t>
  </si>
  <si>
    <t>Technology Professional Development</t>
  </si>
  <si>
    <t>3199</t>
  </si>
  <si>
    <t>Other Restricted State Grants</t>
  </si>
  <si>
    <t>3200</t>
  </si>
  <si>
    <t>Unrestricted State Grants</t>
  </si>
  <si>
    <t>3230</t>
  </si>
  <si>
    <t>Reimbursement for District Services</t>
  </si>
  <si>
    <t>3250</t>
  </si>
  <si>
    <t>Medicaid Match Reimbursement</t>
  </si>
  <si>
    <t>3290</t>
  </si>
  <si>
    <t>Miscellaneous Unrestricted State Grants</t>
  </si>
  <si>
    <t>3299</t>
  </si>
  <si>
    <t>Other Unrestricted State Grants</t>
  </si>
  <si>
    <t>3300</t>
  </si>
  <si>
    <t>Education Finance Act (EFA)</t>
  </si>
  <si>
    <t>3310</t>
  </si>
  <si>
    <t>Full-time Programs</t>
  </si>
  <si>
    <t>3311</t>
  </si>
  <si>
    <t>Kindergarten</t>
  </si>
  <si>
    <t>3312</t>
  </si>
  <si>
    <t>Primary</t>
  </si>
  <si>
    <t>3313</t>
  </si>
  <si>
    <t>Elementary</t>
  </si>
  <si>
    <t>3314</t>
  </si>
  <si>
    <t>High School</t>
  </si>
  <si>
    <t>3315</t>
  </si>
  <si>
    <t>Trainable Mentally Handicapped</t>
  </si>
  <si>
    <t>3316</t>
  </si>
  <si>
    <t>Speech Handicapped (Part-time)</t>
  </si>
  <si>
    <t>3317</t>
  </si>
  <si>
    <t>Homebound</t>
  </si>
  <si>
    <t>3320</t>
  </si>
  <si>
    <t>Part-time Programs</t>
  </si>
  <si>
    <t>3321</t>
  </si>
  <si>
    <t>Emotionally Handicapped</t>
  </si>
  <si>
    <t>3322</t>
  </si>
  <si>
    <t>Educable Mentally Handicapped</t>
  </si>
  <si>
    <t>3323</t>
  </si>
  <si>
    <t>Learning Disabilities</t>
  </si>
  <si>
    <t>3324</t>
  </si>
  <si>
    <t>Hearing Handicapped</t>
  </si>
  <si>
    <t>3325</t>
  </si>
  <si>
    <t>Visually Handicapped</t>
  </si>
  <si>
    <t>3326</t>
  </si>
  <si>
    <t>Orthopedically Handicapped</t>
  </si>
  <si>
    <t>3327</t>
  </si>
  <si>
    <t>Vocational (Grades 9 - 12)</t>
  </si>
  <si>
    <t>3330</t>
  </si>
  <si>
    <t>Miscellaneous EFA Programs</t>
  </si>
  <si>
    <t>3331</t>
  </si>
  <si>
    <t>Autism</t>
  </si>
  <si>
    <t>3332</t>
  </si>
  <si>
    <t>High Achieving Students</t>
  </si>
  <si>
    <t>3334</t>
  </si>
  <si>
    <t>Limited English Proficiency</t>
  </si>
  <si>
    <t>3350</t>
  </si>
  <si>
    <t>Residential Treatment Facilities (RTF)</t>
  </si>
  <si>
    <t>3351</t>
  </si>
  <si>
    <t>Academic Assistance</t>
  </si>
  <si>
    <t>3352</t>
  </si>
  <si>
    <t>Pupils in Poverty</t>
  </si>
  <si>
    <t>3353</t>
  </si>
  <si>
    <t>Dual Credit Enrollment</t>
  </si>
  <si>
    <t>3375</t>
  </si>
  <si>
    <t>Education Foundation Supplement</t>
  </si>
  <si>
    <t>3392</t>
  </si>
  <si>
    <t>NBC Excess EFA Formula</t>
  </si>
  <si>
    <t>3393</t>
  </si>
  <si>
    <t>Capital Improvement Plan - Additional</t>
  </si>
  <si>
    <t>3399</t>
  </si>
  <si>
    <t>Other EFA Programs</t>
  </si>
  <si>
    <t>3500</t>
  </si>
  <si>
    <t>Education Improvement Act</t>
  </si>
  <si>
    <t>3502</t>
  </si>
  <si>
    <t>ADEPT</t>
  </si>
  <si>
    <t>3507</t>
  </si>
  <si>
    <t>Aid To Districts Technology</t>
  </si>
  <si>
    <t>3509</t>
  </si>
  <si>
    <t>Arts in Education</t>
  </si>
  <si>
    <t>3511</t>
  </si>
  <si>
    <t>Professional Development</t>
  </si>
  <si>
    <t>3512</t>
  </si>
  <si>
    <t>Technology Professional Development (Carryover Only)</t>
  </si>
  <si>
    <t>3518</t>
  </si>
  <si>
    <t>Adoption List of Formative Assessment</t>
  </si>
  <si>
    <t>3519</t>
  </si>
  <si>
    <t>Grade 10 Assessments</t>
  </si>
  <si>
    <t>3525</t>
  </si>
  <si>
    <t>Career and Technology Education Equipment (Carryover Only)</t>
  </si>
  <si>
    <t>3526</t>
  </si>
  <si>
    <t>Refurbishment of Science Kits</t>
  </si>
  <si>
    <t>3527</t>
  </si>
  <si>
    <t>Special Career and Technology Education Equipment (Modernize Vocational Equipment)</t>
  </si>
  <si>
    <t>3528</t>
  </si>
  <si>
    <t>Industry Certifications/Credentials</t>
  </si>
  <si>
    <t>3529</t>
  </si>
  <si>
    <t>Career and Technology Education</t>
  </si>
  <si>
    <t>3532</t>
  </si>
  <si>
    <t>National Board Salary Supplement</t>
  </si>
  <si>
    <t>3533</t>
  </si>
  <si>
    <t>Teacher of the Year Awards  (No Carryover Provision)</t>
  </si>
  <si>
    <t>3535</t>
  </si>
  <si>
    <t>3538</t>
  </si>
  <si>
    <t>Students at Risk of School Failure</t>
  </si>
  <si>
    <t>3540</t>
  </si>
  <si>
    <t>Early Childhood Program (4K Programs Serving Four-Year-Old Children)</t>
  </si>
  <si>
    <t>3541</t>
  </si>
  <si>
    <t>Child Early Reading Development and Education Program (CERDEP) - Full Day 4K</t>
  </si>
  <si>
    <t>3550</t>
  </si>
  <si>
    <t>Teacher Salary Increase (No Carryover Provision)</t>
  </si>
  <si>
    <t>3555</t>
  </si>
  <si>
    <t>Teacher Salary Fringe</t>
  </si>
  <si>
    <t>3556</t>
  </si>
  <si>
    <t>3557</t>
  </si>
  <si>
    <t>Summer Reading Program</t>
  </si>
  <si>
    <t>3558</t>
  </si>
  <si>
    <t>Reading (Carryover)</t>
  </si>
  <si>
    <t>3570</t>
  </si>
  <si>
    <t>Technical Assistance Special</t>
  </si>
  <si>
    <t>3571</t>
  </si>
  <si>
    <t>CSI And Priority Schools</t>
  </si>
  <si>
    <t>3577</t>
  </si>
  <si>
    <t>3578</t>
  </si>
  <si>
    <t>High Schools That Work/Making Middle Grades Work (Carryover Only)</t>
  </si>
  <si>
    <t>3581</t>
  </si>
  <si>
    <t>Student Health and Fitness - Nurses (Carryover)</t>
  </si>
  <si>
    <t>3583</t>
  </si>
  <si>
    <t>Charter School Payments</t>
  </si>
  <si>
    <t>3584</t>
  </si>
  <si>
    <t>EFA Charter Transition Funds</t>
  </si>
  <si>
    <t>3585</t>
  </si>
  <si>
    <t>Aid to Districts - MOE</t>
  </si>
  <si>
    <t>3587</t>
  </si>
  <si>
    <t>Maintenance of State Financial Support (MES) Tier I</t>
  </si>
  <si>
    <t>3589</t>
  </si>
  <si>
    <t>Maintenance of State Financial Support (MES) Tier II</t>
  </si>
  <si>
    <t>3590</t>
  </si>
  <si>
    <t>School Building</t>
  </si>
  <si>
    <t>3592</t>
  </si>
  <si>
    <t>Work-Based Learning (Carryover Only)</t>
  </si>
  <si>
    <t>3593</t>
  </si>
  <si>
    <t>Capital Improvement Plan</t>
  </si>
  <si>
    <t>3594</t>
  </si>
  <si>
    <t>EEDA Supplemental Programs</t>
  </si>
  <si>
    <t>3595</t>
  </si>
  <si>
    <t>EEDA - Supplies and Materials</t>
  </si>
  <si>
    <t>3596</t>
  </si>
  <si>
    <t>3597</t>
  </si>
  <si>
    <t>Aid to Districts</t>
  </si>
  <si>
    <t>3599</t>
  </si>
  <si>
    <t>Other EIA</t>
  </si>
  <si>
    <t>3600</t>
  </si>
  <si>
    <t>Education Lottery Act Revenue</t>
  </si>
  <si>
    <t>3607</t>
  </si>
  <si>
    <t>6-8 Enhancement  (Carryover Provision)</t>
  </si>
  <si>
    <t>3610</t>
  </si>
  <si>
    <t>K-5 Enhancement  (Carryover Provision)</t>
  </si>
  <si>
    <t>3630</t>
  </si>
  <si>
    <t>K-12 Technology Initiative</t>
  </si>
  <si>
    <t>3640</t>
  </si>
  <si>
    <t>College and Career Readiness</t>
  </si>
  <si>
    <t>3650</t>
  </si>
  <si>
    <t>Reading Partners</t>
  </si>
  <si>
    <t>3655</t>
  </si>
  <si>
    <t>Classroom Libraries</t>
  </si>
  <si>
    <t>3660</t>
  </si>
  <si>
    <t>Mobile Device Access and Management</t>
  </si>
  <si>
    <t>3670</t>
  </si>
  <si>
    <t>School Safety-Facility and Infrastructure Safety Upgrades</t>
  </si>
  <si>
    <t>3699</t>
  </si>
  <si>
    <t>Other State Lottery Programs</t>
  </si>
  <si>
    <t>3800</t>
  </si>
  <si>
    <t>State Revenue in Lieu of Taxes</t>
  </si>
  <si>
    <t>3810</t>
  </si>
  <si>
    <t>Reimbursement for Local Residential Property Tax Relief</t>
  </si>
  <si>
    <t>3820</t>
  </si>
  <si>
    <t>Homestead Exemption (Tier 2)</t>
  </si>
  <si>
    <t>3825</t>
  </si>
  <si>
    <t>Reimbursement for Property Tax Relief (Tier 3)</t>
  </si>
  <si>
    <t>3827</t>
  </si>
  <si>
    <t>$2.5 Million Tax Bonus</t>
  </si>
  <si>
    <t>3830</t>
  </si>
  <si>
    <t>Merchant's Inventory Tax</t>
  </si>
  <si>
    <t>3840</t>
  </si>
  <si>
    <t>Manufacturer's Depreciation Reimbursement</t>
  </si>
  <si>
    <t>3890</t>
  </si>
  <si>
    <t>Other State Property Tax Revenues (Includes Motor Carrier Vehicle Tax)</t>
  </si>
  <si>
    <t>3900</t>
  </si>
  <si>
    <t>Other State Revenue</t>
  </si>
  <si>
    <t>3992</t>
  </si>
  <si>
    <t>State Forest Commission Revenues</t>
  </si>
  <si>
    <t>3993</t>
  </si>
  <si>
    <t>PEBA on-Behalf</t>
  </si>
  <si>
    <t>3994</t>
  </si>
  <si>
    <t>PEBA Nonemployer Contributions</t>
  </si>
  <si>
    <t>3999</t>
  </si>
  <si>
    <t>Revenue from Other State Sources</t>
  </si>
  <si>
    <t>Total Revenue from State Sources:</t>
  </si>
  <si>
    <t>4000</t>
  </si>
  <si>
    <t>Revenue from Federal Sources</t>
  </si>
  <si>
    <t>4100</t>
  </si>
  <si>
    <t>Federally Impacted Areas</t>
  </si>
  <si>
    <t>4110</t>
  </si>
  <si>
    <t>Maintenance and Operations, P.L. 81-874</t>
  </si>
  <si>
    <t>4120</t>
  </si>
  <si>
    <t>Construction, P.L. 81-815</t>
  </si>
  <si>
    <t>4130</t>
  </si>
  <si>
    <t>Low Rent Housing, P.L. 81-874</t>
  </si>
  <si>
    <t>4140</t>
  </si>
  <si>
    <t>Handicapped, P.L. 81-874</t>
  </si>
  <si>
    <t>4160</t>
  </si>
  <si>
    <t>Maintenance and Operations Disaster Aid, P.L. 81-874</t>
  </si>
  <si>
    <t>4200</t>
  </si>
  <si>
    <t>4210</t>
  </si>
  <si>
    <t>Perkins Aid, Title I -  Career and Technology Education - Basic Grants to States</t>
  </si>
  <si>
    <t>4300</t>
  </si>
  <si>
    <t>Elementary and Secondary Education Act of 1965 (ESEA)</t>
  </si>
  <si>
    <t>4310</t>
  </si>
  <si>
    <t>Title I, Basic State Grant Programs (Carryover Provision)</t>
  </si>
  <si>
    <t>4312</t>
  </si>
  <si>
    <t>Rural and Low-Income School Program, Title V</t>
  </si>
  <si>
    <t>4314</t>
  </si>
  <si>
    <t>School Improvement Grants</t>
  </si>
  <si>
    <t>4320</t>
  </si>
  <si>
    <t>Charter School (Planning and Implementation) Grant</t>
  </si>
  <si>
    <t>4325</t>
  </si>
  <si>
    <t>Mathematics and Science Partnerships Program, Title II</t>
  </si>
  <si>
    <t>4341</t>
  </si>
  <si>
    <t>Language Instruction for Limited English Proficient and Immigrant Students, Title III</t>
  </si>
  <si>
    <t>4342</t>
  </si>
  <si>
    <t>Title II Teacher Advancement Program (TAP)</t>
  </si>
  <si>
    <t>4343</t>
  </si>
  <si>
    <t>McKinney-Vento Education for Homeless Children and Youth Program</t>
  </si>
  <si>
    <t>4344</t>
  </si>
  <si>
    <t>Hurricane Education Recovery</t>
  </si>
  <si>
    <t>4348</t>
  </si>
  <si>
    <t>Teacher Incentive Fund 3</t>
  </si>
  <si>
    <t>4351</t>
  </si>
  <si>
    <t>Supporting Effective Instruction</t>
  </si>
  <si>
    <t>4353</t>
  </si>
  <si>
    <t>Teacher Incentive Fund 4 (Carryover Only)</t>
  </si>
  <si>
    <t>4390</t>
  </si>
  <si>
    <t>Other ESEA Revenue</t>
  </si>
  <si>
    <t>4400</t>
  </si>
  <si>
    <t>4410</t>
  </si>
  <si>
    <t>Basic Adult Education</t>
  </si>
  <si>
    <t>4430</t>
  </si>
  <si>
    <t>State Literacy Resource</t>
  </si>
  <si>
    <t>4490</t>
  </si>
  <si>
    <t>Other Adult Education</t>
  </si>
  <si>
    <t>4500</t>
  </si>
  <si>
    <t>Programs for Children with Disabilities</t>
  </si>
  <si>
    <t>4510</t>
  </si>
  <si>
    <t>Individuals with Disabilities Education Act (IDEA)</t>
  </si>
  <si>
    <t>4520</t>
  </si>
  <si>
    <t>Preschool Grants for Children with Disabilities (IDEA)</t>
  </si>
  <si>
    <t>4560</t>
  </si>
  <si>
    <t>IDEA-SSIP</t>
  </si>
  <si>
    <t>4570</t>
  </si>
  <si>
    <t>SC Gateways Project</t>
  </si>
  <si>
    <t>4800</t>
  </si>
  <si>
    <t>USDA Reimbursement</t>
  </si>
  <si>
    <t>4810</t>
  </si>
  <si>
    <t>School Lunch and After School Snacks Program, and Special Milk Program (Carryover Provision)</t>
  </si>
  <si>
    <t>4830</t>
  </si>
  <si>
    <t>School Breakfast Program (Carryover Provision)</t>
  </si>
  <si>
    <t>4850</t>
  </si>
  <si>
    <t>Cash in Lieu of Commodities (Food Distribution Program) (Carryover Provision)</t>
  </si>
  <si>
    <t>4860</t>
  </si>
  <si>
    <t>Fresh Fruit &amp; Vegetable Program (FFVP) (Carryover Provision)</t>
  </si>
  <si>
    <t>4870</t>
  </si>
  <si>
    <t>School Food Service (Equipment)</t>
  </si>
  <si>
    <t>4880</t>
  </si>
  <si>
    <t>Summer Feeding Programs (SFSP)</t>
  </si>
  <si>
    <t>4900</t>
  </si>
  <si>
    <t>Other Federal Sources</t>
  </si>
  <si>
    <t>4924</t>
  </si>
  <si>
    <t>21st Century Community Learning Centers Program (Title IV, 21st Century Schools)</t>
  </si>
  <si>
    <t>4935</t>
  </si>
  <si>
    <t>South Carolina's AWARE (Advancing Wellness and Resiliency in Education)</t>
  </si>
  <si>
    <t>4990</t>
  </si>
  <si>
    <t>Other Federal Revenue</t>
  </si>
  <si>
    <t>4991</t>
  </si>
  <si>
    <t>USDA Commodities (Food Distribution Program) (Carryover Provision)</t>
  </si>
  <si>
    <t>4992</t>
  </si>
  <si>
    <t>U.S. Forest Commission Revenue</t>
  </si>
  <si>
    <t>4997</t>
  </si>
  <si>
    <t>Title IV - SSAE</t>
  </si>
  <si>
    <t>4999</t>
  </si>
  <si>
    <t>Revenue from Other Federal Sources</t>
  </si>
  <si>
    <t>Total Revenue from Federal Sources:</t>
  </si>
  <si>
    <t>5000</t>
  </si>
  <si>
    <t>Other Sources</t>
  </si>
  <si>
    <t>5100</t>
  </si>
  <si>
    <t>Sale of Bonds</t>
  </si>
  <si>
    <t>5110</t>
  </si>
  <si>
    <t>Premium on Bonds Sold</t>
  </si>
  <si>
    <t>5120</t>
  </si>
  <si>
    <t>Proceeds of General Obligation Bonds</t>
  </si>
  <si>
    <t>5121</t>
  </si>
  <si>
    <t>Installment Purchase Revenue Proceeds</t>
  </si>
  <si>
    <t>5130</t>
  </si>
  <si>
    <t>Proceeds of Refunding Debt</t>
  </si>
  <si>
    <t>5200</t>
  </si>
  <si>
    <t>Interfund Transfers</t>
  </si>
  <si>
    <t>5210</t>
  </si>
  <si>
    <t>Transfer from General Fund (Exclude Indirect Costs)</t>
  </si>
  <si>
    <t>5220</t>
  </si>
  <si>
    <t>Transfer from Special Revenue Fund (Exclude Indirect Costs)</t>
  </si>
  <si>
    <t>5230</t>
  </si>
  <si>
    <t xml:space="preserve">Transfer from Special Revenue EIA Fund </t>
  </si>
  <si>
    <t>5240</t>
  </si>
  <si>
    <t>Transfer from Debt Service Fund</t>
  </si>
  <si>
    <t>5250</t>
  </si>
  <si>
    <t>Transfer from Capital Projects Fund</t>
  </si>
  <si>
    <t>5260</t>
  </si>
  <si>
    <t>Transfer from Food Service Fund (Exclude Indirect Costs)</t>
  </si>
  <si>
    <t>5270</t>
  </si>
  <si>
    <t>Transfer from Pupil Activity Fund</t>
  </si>
  <si>
    <t>5280</t>
  </si>
  <si>
    <t>Transfer from Other Funds Indirect Cost</t>
  </si>
  <si>
    <t>5290</t>
  </si>
  <si>
    <t>Transfer from Internal Service Fund</t>
  </si>
  <si>
    <t>5300</t>
  </si>
  <si>
    <t>Sale of Fixed Assets</t>
  </si>
  <si>
    <t>5400</t>
  </si>
  <si>
    <t>Proceeds from Long-Term Notes</t>
  </si>
  <si>
    <t>5500</t>
  </si>
  <si>
    <t>Capital Lease</t>
  </si>
  <si>
    <t>5600</t>
  </si>
  <si>
    <t>Lease Purchase</t>
  </si>
  <si>
    <t>5900</t>
  </si>
  <si>
    <t>Miscellaneous Sources</t>
  </si>
  <si>
    <t>5999</t>
  </si>
  <si>
    <t>Other Financing Sources</t>
  </si>
  <si>
    <t>Total Other Sources:</t>
  </si>
  <si>
    <t>TOTAL REVENUE ALL SOURCES:</t>
  </si>
  <si>
    <t>TOTAL REVENUE LESS OTHER SOURCES:</t>
  </si>
  <si>
    <t xml:space="preserve">Aiken 01 </t>
  </si>
  <si>
    <t xml:space="preserve">Beaufort 01 </t>
  </si>
  <si>
    <t xml:space="preserve">Charleston 01 </t>
  </si>
  <si>
    <t xml:space="preserve">Florence 01 </t>
  </si>
  <si>
    <t xml:space="preserve">Georgetown 01 </t>
  </si>
  <si>
    <t xml:space="preserve">Horry 01 </t>
  </si>
  <si>
    <t xml:space="preserve">York 03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</si>
</sst>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,000"/>
  </numFmts>
  <fonts count="2">
    <font>
      <sz val="11"/>
      <name val="Calibri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Fill="1"/>
    <xf numFmtId="0" fontId="1" fillId="0" borderId="0" xfId="0" applyFont="1" applyFill="1" applyAlignment="1">
      <alignment horizontal="center" wrapText="1"/>
    </xf>
    <xf numFmtId="0" fontId="1" fillId="0" borderId="0" xfId="0" applyFont="1" applyFill="1" applyAlignment="1">
      <alignment wrapText="1"/>
    </xf>
    <xf numFmtId="164" fontId="0" fillId="0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Z266"/>
  <sheetViews>
    <sheetView tabSelected="1" topLeftCell="A181" workbookViewId="0">
      <pane xSplit="1" topLeftCell="B1" activePane="topRight" state="frozen"/>
      <selection pane="topRight" activeCell="B190" sqref="B190"/>
    </sheetView>
  </sheetViews>
  <sheetFormatPr defaultColWidth="9.1796875" defaultRowHeight="14.5"/>
  <cols>
    <col min="1" max="1" width="9.1796875" style="1"/>
    <col min="2" max="2" width="84.54296875" style="1" customWidth="1"/>
    <col min="3" max="3" width="12" style="1" bestFit="1" customWidth="1"/>
    <col min="4" max="4" width="11.7265625" style="1" customWidth="1"/>
    <col min="5" max="5" width="12" style="1" bestFit="1" customWidth="1"/>
    <col min="6" max="6" width="22.26953125" style="1" customWidth="1"/>
    <col min="7" max="11" width="12" style="1" bestFit="1" customWidth="1"/>
    <col min="12" max="12" width="20.26953125" style="1" bestFit="1" customWidth="1"/>
    <col min="13" max="13" width="13.81640625" style="1" bestFit="1" customWidth="1"/>
    <col min="14" max="14" width="12" style="1" bestFit="1" customWidth="1"/>
    <col min="15" max="19" width="11.26953125" style="1" bestFit="1" customWidth="1"/>
    <col min="20" max="20" width="13.1796875" style="1" bestFit="1" customWidth="1"/>
    <col min="21" max="21" width="13.54296875" style="1" customWidth="1"/>
    <col min="22" max="22" width="19.453125" style="1" customWidth="1"/>
    <col min="23" max="23" width="11.26953125" style="1" bestFit="1" customWidth="1"/>
    <col min="24" max="24" width="10.7265625" style="1" bestFit="1" customWidth="1"/>
    <col min="25" max="25" width="13.1796875" style="1" customWidth="1"/>
    <col min="26" max="26" width="12" style="1" bestFit="1" customWidth="1"/>
    <col min="27" max="27" width="10.26953125" style="1" bestFit="1" customWidth="1"/>
    <col min="28" max="28" width="14.54296875" style="1" bestFit="1" customWidth="1"/>
    <col min="29" max="31" width="12.54296875" style="1" bestFit="1" customWidth="1"/>
    <col min="32" max="32" width="14.81640625" style="1" bestFit="1" customWidth="1"/>
    <col min="33" max="33" width="11" style="1" bestFit="1" customWidth="1"/>
    <col min="34" max="34" width="12.7265625" style="1" bestFit="1" customWidth="1"/>
    <col min="35" max="35" width="18.81640625" style="1" bestFit="1" customWidth="1"/>
    <col min="36" max="37" width="10.1796875" style="1" bestFit="1" customWidth="1"/>
    <col min="38" max="38" width="10.453125" style="1" bestFit="1" customWidth="1"/>
    <col min="39" max="40" width="13.26953125" style="1" bestFit="1" customWidth="1"/>
    <col min="41" max="41" width="15" style="1" bestFit="1" customWidth="1"/>
    <col min="42" max="42" width="11.81640625" style="1" bestFit="1" customWidth="1"/>
    <col min="43" max="43" width="10.81640625" style="1" bestFit="1" customWidth="1"/>
    <col min="44" max="44" width="12.81640625" style="1" customWidth="1"/>
    <col min="45" max="48" width="11.1796875" style="1" bestFit="1" customWidth="1"/>
    <col min="49" max="49" width="14.54296875" style="1" customWidth="1"/>
    <col min="50" max="50" width="12.7265625" style="1" bestFit="1" customWidth="1"/>
    <col min="51" max="53" width="14" style="1" bestFit="1" customWidth="1"/>
    <col min="54" max="54" width="15.7265625" style="1" bestFit="1" customWidth="1"/>
    <col min="55" max="56" width="11.54296875" style="1" bestFit="1" customWidth="1"/>
    <col min="57" max="57" width="12.453125" style="1" customWidth="1"/>
    <col min="58" max="58" width="10.1796875" style="1" bestFit="1" customWidth="1"/>
    <col min="59" max="59" width="11.1796875" style="1" bestFit="1" customWidth="1"/>
    <col min="60" max="60" width="11.7265625" style="1" bestFit="1" customWidth="1"/>
    <col min="61" max="62" width="10.26953125" style="1" bestFit="1" customWidth="1"/>
    <col min="63" max="63" width="10.1796875" style="1" bestFit="1" customWidth="1"/>
    <col min="64" max="68" width="12.1796875" style="1" bestFit="1" customWidth="1"/>
    <col min="69" max="69" width="13.26953125" style="1" bestFit="1" customWidth="1"/>
    <col min="70" max="70" width="19.81640625" style="1" bestFit="1" customWidth="1"/>
    <col min="71" max="71" width="10.1796875" style="1" bestFit="1" customWidth="1"/>
    <col min="72" max="72" width="11.54296875" style="1" bestFit="1" customWidth="1"/>
    <col min="73" max="73" width="12.26953125" style="1" bestFit="1" customWidth="1"/>
    <col min="74" max="74" width="11.1796875" style="1" bestFit="1" customWidth="1"/>
    <col min="75" max="78" width="14" style="1" bestFit="1" customWidth="1"/>
    <col min="79" max="79" width="9.7265625" style="1" bestFit="1" customWidth="1"/>
    <col min="80" max="82" width="11.1796875" style="1" bestFit="1" customWidth="1"/>
    <col min="83" max="83" width="10.1796875" style="1" bestFit="1" customWidth="1"/>
    <col min="84" max="90" width="14.26953125" style="1" bestFit="1" customWidth="1"/>
    <col min="91" max="91" width="18.26953125" style="1" bestFit="1" customWidth="1"/>
    <col min="92" max="92" width="16.7265625" style="1" bestFit="1" customWidth="1"/>
    <col min="93" max="93" width="16.26953125" style="1" bestFit="1" customWidth="1"/>
    <col min="94" max="94" width="11.1796875" style="1" bestFit="1" customWidth="1"/>
    <col min="95" max="95" width="10.1796875" style="1" bestFit="1" customWidth="1"/>
    <col min="96" max="96" width="15.26953125" style="1" bestFit="1" customWidth="1"/>
    <col min="97" max="97" width="10.1796875" style="1" bestFit="1" customWidth="1"/>
    <col min="98" max="98" width="11.1796875" style="1" bestFit="1" customWidth="1"/>
    <col min="99" max="99" width="13.1796875" style="1" customWidth="1"/>
    <col min="100" max="100" width="11.1796875" style="1" bestFit="1" customWidth="1"/>
    <col min="101" max="101" width="29.7265625" style="1" bestFit="1" customWidth="1"/>
    <col min="102" max="102" width="25" style="1" customWidth="1"/>
    <col min="103" max="103" width="21.54296875" style="1" bestFit="1" customWidth="1"/>
    <col min="104" max="104" width="16.26953125" style="1" customWidth="1"/>
    <col min="105" max="16384" width="9.1796875" style="1"/>
  </cols>
  <sheetData>
    <row r="1" spans="1:104">
      <c r="A1" s="1" t="s">
        <v>0</v>
      </c>
    </row>
    <row r="2" spans="1:104">
      <c r="A2" s="1" t="s">
        <v>1</v>
      </c>
    </row>
    <row r="3" spans="1:104">
      <c r="C3" s="1" t="s">
        <v>2</v>
      </c>
      <c r="D3" s="2" t="s">
        <v>609</v>
      </c>
      <c r="E3" s="1" t="s">
        <v>3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8</v>
      </c>
      <c r="K3" s="1" t="s">
        <v>9</v>
      </c>
      <c r="L3" s="1" t="s">
        <v>10</v>
      </c>
      <c r="M3" s="1" t="s">
        <v>11</v>
      </c>
      <c r="N3" s="1" t="s">
        <v>12</v>
      </c>
      <c r="O3" s="1" t="s">
        <v>13</v>
      </c>
      <c r="P3" s="1" t="s">
        <v>14</v>
      </c>
      <c r="Q3" s="1" t="s">
        <v>15</v>
      </c>
      <c r="R3" s="1" t="s">
        <v>16</v>
      </c>
      <c r="S3" s="1" t="s">
        <v>17</v>
      </c>
      <c r="T3" s="1" t="s">
        <v>18</v>
      </c>
      <c r="U3" s="2" t="s">
        <v>610</v>
      </c>
      <c r="V3" s="1" t="s">
        <v>19</v>
      </c>
      <c r="W3" s="1" t="s">
        <v>20</v>
      </c>
      <c r="X3" s="1" t="s">
        <v>21</v>
      </c>
      <c r="Y3" s="2" t="s">
        <v>611</v>
      </c>
      <c r="Z3" s="1" t="s">
        <v>22</v>
      </c>
      <c r="AA3" s="1" t="s">
        <v>23</v>
      </c>
      <c r="AB3" s="1" t="s">
        <v>24</v>
      </c>
      <c r="AC3" s="1" t="s">
        <v>25</v>
      </c>
      <c r="AD3" s="1" t="s">
        <v>26</v>
      </c>
      <c r="AE3" s="1" t="s">
        <v>27</v>
      </c>
      <c r="AF3" s="1" t="s">
        <v>28</v>
      </c>
      <c r="AG3" s="1" t="s">
        <v>29</v>
      </c>
      <c r="AH3" s="1" t="s">
        <v>30</v>
      </c>
      <c r="AI3" s="1" t="s">
        <v>31</v>
      </c>
      <c r="AJ3" s="1" t="s">
        <v>32</v>
      </c>
      <c r="AK3" s="1" t="s">
        <v>33</v>
      </c>
      <c r="AL3" s="1" t="s">
        <v>34</v>
      </c>
      <c r="AM3" s="1" t="s">
        <v>35</v>
      </c>
      <c r="AN3" s="1" t="s">
        <v>36</v>
      </c>
      <c r="AO3" s="1" t="s">
        <v>37</v>
      </c>
      <c r="AP3" s="1" t="s">
        <v>38</v>
      </c>
      <c r="AQ3" s="1" t="s">
        <v>39</v>
      </c>
      <c r="AR3" s="2" t="s">
        <v>612</v>
      </c>
      <c r="AS3" s="1" t="s">
        <v>40</v>
      </c>
      <c r="AT3" s="1" t="s">
        <v>41</v>
      </c>
      <c r="AU3" s="1" t="s">
        <v>42</v>
      </c>
      <c r="AV3" s="1" t="s">
        <v>43</v>
      </c>
      <c r="AW3" s="3" t="s">
        <v>613</v>
      </c>
      <c r="AX3" s="1" t="s">
        <v>44</v>
      </c>
      <c r="AY3" s="1" t="s">
        <v>45</v>
      </c>
      <c r="AZ3" s="1" t="s">
        <v>46</v>
      </c>
      <c r="BA3" s="1" t="s">
        <v>47</v>
      </c>
      <c r="BB3" s="1" t="s">
        <v>48</v>
      </c>
      <c r="BC3" s="1" t="s">
        <v>49</v>
      </c>
      <c r="BD3" s="1" t="s">
        <v>50</v>
      </c>
      <c r="BE3" s="2" t="s">
        <v>614</v>
      </c>
      <c r="BF3" s="1" t="s">
        <v>51</v>
      </c>
      <c r="BG3" s="1" t="s">
        <v>52</v>
      </c>
      <c r="BH3" s="1" t="s">
        <v>53</v>
      </c>
      <c r="BI3" s="1" t="s">
        <v>54</v>
      </c>
      <c r="BJ3" s="1" t="s">
        <v>55</v>
      </c>
      <c r="BK3" s="1" t="s">
        <v>56</v>
      </c>
      <c r="BL3" s="1" t="s">
        <v>57</v>
      </c>
      <c r="BM3" s="1" t="s">
        <v>58</v>
      </c>
      <c r="BN3" s="1" t="s">
        <v>59</v>
      </c>
      <c r="BO3" s="1" t="s">
        <v>60</v>
      </c>
      <c r="BP3" s="1" t="s">
        <v>61</v>
      </c>
      <c r="BQ3" s="1" t="s">
        <v>62</v>
      </c>
      <c r="BR3" s="1" t="s">
        <v>63</v>
      </c>
      <c r="BS3" s="1" t="s">
        <v>64</v>
      </c>
      <c r="BT3" s="1" t="s">
        <v>65</v>
      </c>
      <c r="BU3" s="1" t="s">
        <v>66</v>
      </c>
      <c r="BV3" s="1" t="s">
        <v>67</v>
      </c>
      <c r="BW3" s="1" t="s">
        <v>68</v>
      </c>
      <c r="BX3" s="1" t="s">
        <v>69</v>
      </c>
      <c r="BY3" s="1" t="s">
        <v>70</v>
      </c>
      <c r="BZ3" s="1" t="s">
        <v>71</v>
      </c>
      <c r="CA3" s="1" t="s">
        <v>72</v>
      </c>
      <c r="CB3" s="1" t="s">
        <v>73</v>
      </c>
      <c r="CC3" s="1" t="s">
        <v>74</v>
      </c>
      <c r="CD3" s="1" t="s">
        <v>75</v>
      </c>
      <c r="CE3" s="1" t="s">
        <v>76</v>
      </c>
      <c r="CF3" s="1" t="s">
        <v>77</v>
      </c>
      <c r="CG3" s="1" t="s">
        <v>78</v>
      </c>
      <c r="CH3" s="1" t="s">
        <v>79</v>
      </c>
      <c r="CI3" s="1" t="s">
        <v>80</v>
      </c>
      <c r="CJ3" s="1" t="s">
        <v>81</v>
      </c>
      <c r="CK3" s="1" t="s">
        <v>82</v>
      </c>
      <c r="CL3" s="1" t="s">
        <v>83</v>
      </c>
      <c r="CM3" s="1" t="s">
        <v>84</v>
      </c>
      <c r="CN3" s="1" t="s">
        <v>85</v>
      </c>
      <c r="CO3" s="1" t="s">
        <v>86</v>
      </c>
      <c r="CP3" s="1" t="s">
        <v>87</v>
      </c>
      <c r="CQ3" s="1" t="s">
        <v>88</v>
      </c>
      <c r="CR3" s="1" t="s">
        <v>89</v>
      </c>
      <c r="CS3" s="1" t="s">
        <v>90</v>
      </c>
      <c r="CT3" s="1" t="s">
        <v>91</v>
      </c>
      <c r="CU3" s="2" t="s">
        <v>615</v>
      </c>
      <c r="CV3" s="1" t="s">
        <v>92</v>
      </c>
      <c r="CW3" s="1" t="s">
        <v>93</v>
      </c>
      <c r="CX3" s="1" t="s">
        <v>94</v>
      </c>
      <c r="CY3" s="1" t="s">
        <v>95</v>
      </c>
      <c r="CZ3" s="1" t="s">
        <v>96</v>
      </c>
    </row>
    <row r="4" spans="1:104">
      <c r="A4" s="1" t="s">
        <v>97</v>
      </c>
      <c r="B4" s="1" t="s">
        <v>98</v>
      </c>
    </row>
    <row r="5" spans="1:104">
      <c r="A5" s="1" t="s">
        <v>99</v>
      </c>
      <c r="B5" s="1" t="s">
        <v>100</v>
      </c>
    </row>
    <row r="6" spans="1:104">
      <c r="A6" s="1" t="s">
        <v>101</v>
      </c>
      <c r="B6" s="1" t="s">
        <v>102</v>
      </c>
      <c r="C6" s="1">
        <v>0</v>
      </c>
      <c r="D6" s="4">
        <f>59743505+21719583</f>
        <v>81463088</v>
      </c>
      <c r="E6" s="4">
        <v>5579483</v>
      </c>
      <c r="F6" s="1">
        <v>0</v>
      </c>
      <c r="G6" s="1">
        <v>0</v>
      </c>
      <c r="H6" s="1">
        <v>0</v>
      </c>
      <c r="I6" s="1">
        <v>0</v>
      </c>
      <c r="J6" s="1">
        <v>0</v>
      </c>
      <c r="K6" s="1">
        <v>0</v>
      </c>
      <c r="L6" s="1">
        <v>0</v>
      </c>
      <c r="M6" s="1">
        <v>0</v>
      </c>
      <c r="N6" s="1">
        <v>0</v>
      </c>
      <c r="O6" s="4">
        <v>5111213</v>
      </c>
      <c r="P6" s="1">
        <v>0</v>
      </c>
      <c r="Q6" s="4">
        <v>1868102</v>
      </c>
      <c r="R6" s="4">
        <v>1963340</v>
      </c>
      <c r="S6" s="4">
        <v>4794363</v>
      </c>
      <c r="T6" s="1">
        <v>0</v>
      </c>
      <c r="V6" s="1">
        <v>0</v>
      </c>
      <c r="W6" s="4">
        <v>152911963</v>
      </c>
      <c r="X6" s="1">
        <v>0</v>
      </c>
      <c r="Y6" s="4">
        <f>295899757+102746478</f>
        <v>398646235</v>
      </c>
      <c r="Z6" s="4">
        <v>27165202</v>
      </c>
      <c r="AA6" s="4">
        <v>18167736</v>
      </c>
      <c r="AB6" s="4">
        <v>17449600</v>
      </c>
      <c r="AC6" s="1">
        <v>0</v>
      </c>
      <c r="AD6" s="1">
        <v>0</v>
      </c>
      <c r="AE6" s="1">
        <v>0</v>
      </c>
      <c r="AF6" s="1">
        <v>0</v>
      </c>
      <c r="AG6" s="4">
        <v>9436683</v>
      </c>
      <c r="AH6" s="4">
        <v>40914068</v>
      </c>
      <c r="AI6" s="4">
        <v>1124461</v>
      </c>
      <c r="AJ6" s="4">
        <v>1774559</v>
      </c>
      <c r="AK6" s="1">
        <v>0</v>
      </c>
      <c r="AL6" s="4">
        <v>754712</v>
      </c>
      <c r="AM6" s="4">
        <v>73762466</v>
      </c>
      <c r="AN6" s="4">
        <v>11386875</v>
      </c>
      <c r="AO6" s="1">
        <v>0</v>
      </c>
      <c r="AP6" s="4">
        <v>11702368</v>
      </c>
      <c r="AQ6" s="1">
        <v>0</v>
      </c>
      <c r="AS6" s="1">
        <v>0</v>
      </c>
      <c r="AT6" s="4">
        <v>7064506</v>
      </c>
      <c r="AU6" s="1">
        <v>0</v>
      </c>
      <c r="AV6" s="1">
        <v>0</v>
      </c>
      <c r="AW6" s="4">
        <f>40974015+15334197</f>
        <v>56308212</v>
      </c>
      <c r="AX6" s="4">
        <v>312985800</v>
      </c>
      <c r="AY6" s="1">
        <v>0</v>
      </c>
      <c r="AZ6" s="1">
        <v>0</v>
      </c>
      <c r="BA6" s="1">
        <v>0</v>
      </c>
      <c r="BB6" s="1">
        <v>0</v>
      </c>
      <c r="BC6" s="1">
        <v>0</v>
      </c>
      <c r="BD6" s="1">
        <v>0</v>
      </c>
      <c r="BE6" s="4">
        <f>193658641+21588621</f>
        <v>215247262</v>
      </c>
      <c r="BF6" s="4">
        <v>33750588</v>
      </c>
      <c r="BG6" s="1">
        <v>0</v>
      </c>
      <c r="BH6" s="4">
        <v>52406823</v>
      </c>
      <c r="BI6" s="4">
        <v>15332897</v>
      </c>
      <c r="BJ6" s="4">
        <v>8629649</v>
      </c>
      <c r="BK6" s="1">
        <v>0</v>
      </c>
      <c r="BL6" s="4">
        <v>109325994</v>
      </c>
      <c r="BM6" s="4">
        <v>45660245</v>
      </c>
      <c r="BN6" s="4">
        <v>11402893</v>
      </c>
      <c r="BO6" s="4">
        <v>10831695</v>
      </c>
      <c r="BP6" s="1">
        <v>0</v>
      </c>
      <c r="BQ6" s="1">
        <v>0</v>
      </c>
      <c r="BR6" s="1">
        <v>0</v>
      </c>
      <c r="BS6" s="1">
        <v>0</v>
      </c>
      <c r="BT6" s="4">
        <v>11391400</v>
      </c>
      <c r="BU6" s="4">
        <v>23539837</v>
      </c>
      <c r="BV6" s="1">
        <v>0</v>
      </c>
      <c r="BW6" s="4">
        <v>10955342</v>
      </c>
      <c r="BX6" s="4">
        <v>11665650</v>
      </c>
      <c r="BY6" s="4">
        <v>26205871</v>
      </c>
      <c r="BZ6" s="1">
        <v>0</v>
      </c>
      <c r="CA6" s="1">
        <v>0</v>
      </c>
      <c r="CB6" s="4">
        <v>63821332</v>
      </c>
      <c r="CC6" s="1">
        <v>0</v>
      </c>
      <c r="CD6" s="1">
        <v>0</v>
      </c>
      <c r="CE6" s="1">
        <v>0</v>
      </c>
      <c r="CF6" s="4">
        <v>20056093</v>
      </c>
      <c r="CG6" s="4">
        <v>29089050</v>
      </c>
      <c r="CH6" s="4">
        <v>12228753</v>
      </c>
      <c r="CI6" s="4">
        <v>7290517</v>
      </c>
      <c r="CJ6" s="4">
        <v>34841496</v>
      </c>
      <c r="CK6" s="4">
        <v>46861802</v>
      </c>
      <c r="CL6" s="4">
        <v>52406520</v>
      </c>
      <c r="CM6" s="4">
        <v>1727055</v>
      </c>
      <c r="CN6" s="4">
        <v>2278570</v>
      </c>
      <c r="CO6" s="4">
        <v>1487559</v>
      </c>
      <c r="CP6" s="1">
        <v>0</v>
      </c>
      <c r="CQ6" s="4">
        <v>8813528</v>
      </c>
      <c r="CR6" s="4">
        <v>10150169</v>
      </c>
      <c r="CS6" s="4">
        <v>11341986</v>
      </c>
      <c r="CT6" s="4">
        <v>54032479</v>
      </c>
      <c r="CU6" s="4">
        <f>44117807+23095649</f>
        <v>67213456</v>
      </c>
      <c r="CV6" s="4">
        <v>83966848</v>
      </c>
      <c r="CW6" s="1">
        <v>0</v>
      </c>
      <c r="CX6" s="1">
        <v>0</v>
      </c>
      <c r="CY6" s="1">
        <v>0</v>
      </c>
      <c r="CZ6" s="1">
        <v>0</v>
      </c>
    </row>
    <row r="7" spans="1:104">
      <c r="A7" s="1" t="s">
        <v>103</v>
      </c>
      <c r="B7" s="1" t="s">
        <v>104</v>
      </c>
      <c r="C7" s="1">
        <v>0</v>
      </c>
      <c r="D7" s="4">
        <f>2654158+817033</f>
        <v>3471191</v>
      </c>
      <c r="E7" s="1">
        <v>0</v>
      </c>
      <c r="F7" s="1">
        <v>0</v>
      </c>
      <c r="G7" s="1">
        <v>0</v>
      </c>
      <c r="H7" s="1">
        <v>0</v>
      </c>
      <c r="I7" s="1">
        <v>0</v>
      </c>
      <c r="J7" s="1">
        <v>0</v>
      </c>
      <c r="K7" s="1">
        <v>0</v>
      </c>
      <c r="L7" s="1">
        <v>0</v>
      </c>
      <c r="M7" s="1">
        <v>0</v>
      </c>
      <c r="N7" s="1">
        <v>0</v>
      </c>
      <c r="O7" s="1">
        <v>0</v>
      </c>
      <c r="P7" s="1">
        <v>0</v>
      </c>
      <c r="Q7" s="1">
        <v>0</v>
      </c>
      <c r="R7" s="4">
        <v>383282</v>
      </c>
      <c r="S7" s="1">
        <v>0</v>
      </c>
      <c r="T7" s="1">
        <v>0</v>
      </c>
      <c r="V7" s="1">
        <v>0</v>
      </c>
      <c r="W7" s="4">
        <v>307453</v>
      </c>
      <c r="X7" s="1">
        <v>0</v>
      </c>
      <c r="Y7" s="4">
        <f>9431246+3250224</f>
        <v>12681470</v>
      </c>
      <c r="Z7" s="1">
        <v>0</v>
      </c>
      <c r="AA7" s="4">
        <v>35474</v>
      </c>
      <c r="AB7" s="1">
        <v>0</v>
      </c>
      <c r="AC7" s="1">
        <v>0</v>
      </c>
      <c r="AD7" s="1">
        <v>0</v>
      </c>
      <c r="AE7" s="1">
        <v>0</v>
      </c>
      <c r="AF7" s="1">
        <v>0</v>
      </c>
      <c r="AG7" s="1">
        <v>0</v>
      </c>
      <c r="AH7" s="4">
        <v>183189</v>
      </c>
      <c r="AI7" s="4">
        <v>6411</v>
      </c>
      <c r="AJ7" s="4">
        <v>14960</v>
      </c>
      <c r="AK7" s="1">
        <v>0</v>
      </c>
      <c r="AL7" s="4">
        <v>7155</v>
      </c>
      <c r="AM7" s="1">
        <v>0</v>
      </c>
      <c r="AN7" s="1">
        <v>0</v>
      </c>
      <c r="AO7" s="1">
        <v>0</v>
      </c>
      <c r="AP7" s="4">
        <v>126258</v>
      </c>
      <c r="AQ7" s="1">
        <v>0</v>
      </c>
      <c r="AS7" s="1">
        <v>0</v>
      </c>
      <c r="AT7" s="4">
        <v>11139</v>
      </c>
      <c r="AU7" s="1">
        <v>0</v>
      </c>
      <c r="AV7" s="1">
        <v>0</v>
      </c>
      <c r="AW7" s="4">
        <f>246546+97271</f>
        <v>343817</v>
      </c>
      <c r="AX7" s="1">
        <v>0</v>
      </c>
      <c r="AY7" s="1">
        <v>0</v>
      </c>
      <c r="AZ7" s="1">
        <v>0</v>
      </c>
      <c r="BA7" s="1">
        <v>0</v>
      </c>
      <c r="BB7" s="1">
        <v>0</v>
      </c>
      <c r="BC7" s="1">
        <v>0</v>
      </c>
      <c r="BD7" s="1">
        <v>0</v>
      </c>
      <c r="BE7" s="4">
        <f>1942518+199314</f>
        <v>2141832</v>
      </c>
      <c r="BF7" s="4">
        <v>338990</v>
      </c>
      <c r="BG7" s="1">
        <v>0</v>
      </c>
      <c r="BH7" s="4">
        <v>344112</v>
      </c>
      <c r="BI7" s="1">
        <v>0</v>
      </c>
      <c r="BJ7" s="4">
        <v>476603</v>
      </c>
      <c r="BK7" s="1">
        <v>0</v>
      </c>
      <c r="BL7" s="4">
        <v>3759960</v>
      </c>
      <c r="BM7" s="4">
        <v>233078</v>
      </c>
      <c r="BN7" s="4">
        <v>64825</v>
      </c>
      <c r="BO7" s="4">
        <v>78095</v>
      </c>
      <c r="BP7" s="1">
        <v>0</v>
      </c>
      <c r="BQ7" s="1">
        <v>0</v>
      </c>
      <c r="BR7" s="1">
        <v>0</v>
      </c>
      <c r="BS7" s="1">
        <v>0</v>
      </c>
      <c r="BT7" s="4">
        <v>206302</v>
      </c>
      <c r="BU7" s="4">
        <v>1004181</v>
      </c>
      <c r="BV7" s="1">
        <v>0</v>
      </c>
      <c r="BW7" s="4">
        <v>156140</v>
      </c>
      <c r="BX7" s="4">
        <v>30936</v>
      </c>
      <c r="BY7" s="4">
        <v>52894</v>
      </c>
      <c r="BZ7" s="1">
        <v>0</v>
      </c>
      <c r="CA7" s="1">
        <v>0</v>
      </c>
      <c r="CB7" s="4">
        <v>448882</v>
      </c>
      <c r="CC7" s="1">
        <v>0</v>
      </c>
      <c r="CD7" s="1">
        <v>0</v>
      </c>
      <c r="CE7" s="1">
        <v>0</v>
      </c>
      <c r="CF7" s="1">
        <v>0</v>
      </c>
      <c r="CG7" s="1">
        <v>0</v>
      </c>
      <c r="CH7" s="1">
        <v>0</v>
      </c>
      <c r="CI7" s="1">
        <v>0</v>
      </c>
      <c r="CJ7" s="1">
        <v>0</v>
      </c>
      <c r="CK7" s="1">
        <v>0</v>
      </c>
      <c r="CL7" s="1">
        <v>0</v>
      </c>
      <c r="CM7" s="1">
        <v>0</v>
      </c>
      <c r="CN7" s="4">
        <v>36414</v>
      </c>
      <c r="CO7" s="1">
        <v>0</v>
      </c>
      <c r="CP7" s="1">
        <v>0</v>
      </c>
      <c r="CQ7" s="1">
        <v>0</v>
      </c>
      <c r="CR7" s="4">
        <v>249640</v>
      </c>
      <c r="CS7" s="4">
        <v>488035</v>
      </c>
      <c r="CT7" s="4">
        <v>333639</v>
      </c>
      <c r="CU7" s="4">
        <f>179741+87144</f>
        <v>266885</v>
      </c>
      <c r="CV7" s="1">
        <v>0</v>
      </c>
      <c r="CW7" s="1">
        <v>0</v>
      </c>
      <c r="CX7" s="1">
        <v>0</v>
      </c>
      <c r="CY7" s="1">
        <v>0</v>
      </c>
      <c r="CZ7" s="1">
        <v>0</v>
      </c>
    </row>
    <row r="8" spans="1:104">
      <c r="A8" s="1" t="s">
        <v>105</v>
      </c>
      <c r="B8" s="1" t="s">
        <v>106</v>
      </c>
      <c r="C8" s="1">
        <v>0</v>
      </c>
      <c r="D8" s="4">
        <v>20159727</v>
      </c>
      <c r="E8" s="1">
        <v>0</v>
      </c>
      <c r="F8" s="1">
        <v>0</v>
      </c>
      <c r="G8" s="4">
        <v>7998581</v>
      </c>
      <c r="H8" s="4">
        <v>2952850</v>
      </c>
      <c r="I8" s="1">
        <v>0</v>
      </c>
      <c r="J8" s="1">
        <v>0</v>
      </c>
      <c r="K8" s="4">
        <v>10302815</v>
      </c>
      <c r="L8" s="1">
        <v>0</v>
      </c>
      <c r="M8" s="1">
        <v>0</v>
      </c>
      <c r="N8" s="1">
        <v>0</v>
      </c>
      <c r="O8" s="1">
        <v>0</v>
      </c>
      <c r="P8" s="1">
        <v>0</v>
      </c>
      <c r="Q8" s="4">
        <v>22194</v>
      </c>
      <c r="R8" s="1">
        <v>0</v>
      </c>
      <c r="S8" s="1">
        <v>0</v>
      </c>
      <c r="T8" s="1">
        <v>0</v>
      </c>
      <c r="V8" s="1">
        <v>0</v>
      </c>
      <c r="W8" s="1">
        <v>0</v>
      </c>
      <c r="X8" s="1">
        <v>0</v>
      </c>
      <c r="Y8" s="4">
        <v>111631500</v>
      </c>
      <c r="Z8" s="4">
        <v>6639195</v>
      </c>
      <c r="AA8" s="1">
        <v>0</v>
      </c>
      <c r="AB8" s="1">
        <v>0</v>
      </c>
      <c r="AC8" s="1">
        <v>0</v>
      </c>
      <c r="AD8" s="1">
        <v>0</v>
      </c>
      <c r="AE8" s="1">
        <v>0</v>
      </c>
      <c r="AF8" s="1">
        <v>0</v>
      </c>
      <c r="AG8" s="1">
        <v>0</v>
      </c>
      <c r="AH8" s="1">
        <v>0</v>
      </c>
      <c r="AI8" s="4">
        <v>260629</v>
      </c>
      <c r="AJ8" s="4">
        <v>404766</v>
      </c>
      <c r="AK8" s="1">
        <v>0</v>
      </c>
      <c r="AL8" s="4">
        <v>170162</v>
      </c>
      <c r="AM8" s="4">
        <v>3056750</v>
      </c>
      <c r="AN8" s="1">
        <v>0</v>
      </c>
      <c r="AO8" s="1">
        <v>0</v>
      </c>
      <c r="AP8" s="1">
        <v>0</v>
      </c>
      <c r="AQ8" s="1">
        <v>0</v>
      </c>
      <c r="AS8" s="1">
        <v>0</v>
      </c>
      <c r="AT8" s="1">
        <v>0</v>
      </c>
      <c r="AU8" s="1">
        <v>0</v>
      </c>
      <c r="AV8" s="1">
        <v>0</v>
      </c>
      <c r="AX8" s="1">
        <v>0</v>
      </c>
      <c r="AY8" s="1">
        <v>0</v>
      </c>
      <c r="AZ8" s="1">
        <v>0</v>
      </c>
      <c r="BA8" s="1">
        <v>0</v>
      </c>
      <c r="BB8" s="1">
        <v>0</v>
      </c>
      <c r="BC8" s="1">
        <v>0</v>
      </c>
      <c r="BD8" s="1">
        <v>0</v>
      </c>
      <c r="BE8" s="4">
        <v>64919163</v>
      </c>
      <c r="BF8" s="1">
        <v>0</v>
      </c>
      <c r="BG8" s="4">
        <v>6434480</v>
      </c>
      <c r="BH8" s="1">
        <v>0</v>
      </c>
      <c r="BI8" s="1">
        <v>0</v>
      </c>
      <c r="BJ8" s="1">
        <v>0</v>
      </c>
      <c r="BK8" s="1">
        <v>0</v>
      </c>
      <c r="BL8" s="4">
        <v>23405717</v>
      </c>
      <c r="BM8" s="4">
        <v>191747</v>
      </c>
      <c r="BN8" s="1">
        <v>0</v>
      </c>
      <c r="BO8" s="1">
        <v>0</v>
      </c>
      <c r="BP8" s="1">
        <v>0</v>
      </c>
      <c r="BQ8" s="1">
        <v>0</v>
      </c>
      <c r="BR8" s="1">
        <v>0</v>
      </c>
      <c r="BS8" s="1">
        <v>0</v>
      </c>
      <c r="BT8" s="4">
        <v>16600</v>
      </c>
      <c r="BU8" s="1">
        <v>0</v>
      </c>
      <c r="BV8" s="1">
        <v>0</v>
      </c>
      <c r="BW8" s="1">
        <v>0</v>
      </c>
      <c r="BX8" s="1">
        <v>0</v>
      </c>
      <c r="BY8" s="1">
        <v>0</v>
      </c>
      <c r="BZ8" s="1">
        <v>0</v>
      </c>
      <c r="CA8" s="1">
        <v>0</v>
      </c>
      <c r="CB8" s="4">
        <v>8585</v>
      </c>
      <c r="CC8" s="1">
        <v>0</v>
      </c>
      <c r="CD8" s="1">
        <v>0</v>
      </c>
      <c r="CE8" s="1">
        <v>0</v>
      </c>
      <c r="CF8" s="1">
        <v>0</v>
      </c>
      <c r="CG8" s="1">
        <v>0</v>
      </c>
      <c r="CH8" s="1">
        <v>0</v>
      </c>
      <c r="CI8" s="1">
        <v>0</v>
      </c>
      <c r="CJ8" s="4">
        <v>1819144</v>
      </c>
      <c r="CK8" s="1">
        <v>0</v>
      </c>
      <c r="CL8" s="1">
        <v>0</v>
      </c>
      <c r="CM8" s="1">
        <v>0</v>
      </c>
      <c r="CN8" s="1">
        <v>0</v>
      </c>
      <c r="CO8" s="1">
        <v>0</v>
      </c>
      <c r="CP8" s="1">
        <v>0</v>
      </c>
      <c r="CQ8" s="1">
        <v>0</v>
      </c>
      <c r="CR8" s="1">
        <v>0</v>
      </c>
      <c r="CS8" s="1">
        <v>0</v>
      </c>
      <c r="CT8" s="1">
        <v>0</v>
      </c>
      <c r="CV8" s="1">
        <v>0</v>
      </c>
      <c r="CW8" s="1">
        <v>0</v>
      </c>
      <c r="CX8" s="1">
        <v>0</v>
      </c>
      <c r="CY8" s="1">
        <v>0</v>
      </c>
      <c r="CZ8" s="1">
        <v>0</v>
      </c>
    </row>
    <row r="9" spans="1:104">
      <c r="A9" s="1" t="s">
        <v>107</v>
      </c>
      <c r="B9" s="1" t="s">
        <v>108</v>
      </c>
    </row>
    <row r="10" spans="1:104">
      <c r="A10" s="1" t="s">
        <v>109</v>
      </c>
      <c r="B10" s="1" t="s">
        <v>110</v>
      </c>
      <c r="C10" s="4">
        <v>9801795</v>
      </c>
      <c r="E10" s="1">
        <v>0</v>
      </c>
      <c r="F10" s="4">
        <v>442035</v>
      </c>
      <c r="G10" s="4">
        <v>22642767</v>
      </c>
      <c r="H10" s="4">
        <v>7890223</v>
      </c>
      <c r="I10" s="4">
        <v>7717519</v>
      </c>
      <c r="J10" s="4">
        <v>14794578</v>
      </c>
      <c r="K10" s="4">
        <v>40345466</v>
      </c>
      <c r="L10" s="4">
        <v>851438</v>
      </c>
      <c r="M10" s="4">
        <v>2405636</v>
      </c>
      <c r="N10" s="1">
        <v>0</v>
      </c>
      <c r="O10" s="1">
        <v>0</v>
      </c>
      <c r="P10" s="4">
        <v>3712447</v>
      </c>
      <c r="Q10" s="1">
        <v>0</v>
      </c>
      <c r="R10" s="1">
        <v>0</v>
      </c>
      <c r="S10" s="1">
        <v>0</v>
      </c>
      <c r="T10" s="4">
        <v>1224150</v>
      </c>
      <c r="U10" s="4">
        <f>134424808+60854110</f>
        <v>195278918</v>
      </c>
      <c r="V10" s="1">
        <v>0</v>
      </c>
      <c r="W10" s="1">
        <v>0</v>
      </c>
      <c r="X10" s="4">
        <v>6317553</v>
      </c>
      <c r="Z10" s="1">
        <v>0</v>
      </c>
      <c r="AA10" s="1">
        <v>0</v>
      </c>
      <c r="AB10" s="1">
        <v>0</v>
      </c>
      <c r="AC10" s="4">
        <v>4769864</v>
      </c>
      <c r="AD10" s="4">
        <v>4928689</v>
      </c>
      <c r="AE10" s="4">
        <v>1782506</v>
      </c>
      <c r="AF10" s="4">
        <v>242941</v>
      </c>
      <c r="AG10" s="4">
        <v>15422085</v>
      </c>
      <c r="AH10" s="1">
        <v>0</v>
      </c>
      <c r="AI10" s="1">
        <v>0</v>
      </c>
      <c r="AJ10" s="1">
        <v>0</v>
      </c>
      <c r="AK10" s="4">
        <v>5035645</v>
      </c>
      <c r="AL10" s="1">
        <v>0</v>
      </c>
      <c r="AM10" s="1">
        <v>0</v>
      </c>
      <c r="AN10" s="1">
        <v>0</v>
      </c>
      <c r="AO10" s="4">
        <v>2865491</v>
      </c>
      <c r="AP10" s="1">
        <v>0</v>
      </c>
      <c r="AQ10" s="4">
        <v>33104998</v>
      </c>
      <c r="AR10" s="4">
        <f>47298089+11519188</f>
        <v>58817277</v>
      </c>
      <c r="AS10" s="4">
        <v>2580197</v>
      </c>
      <c r="AT10" s="1">
        <v>0</v>
      </c>
      <c r="AU10" s="4">
        <v>1875266</v>
      </c>
      <c r="AV10" s="4">
        <v>2220570</v>
      </c>
      <c r="AX10" s="1">
        <v>0</v>
      </c>
      <c r="AY10" s="4">
        <v>29693575</v>
      </c>
      <c r="AZ10" s="4">
        <v>2533836</v>
      </c>
      <c r="BA10" s="4">
        <v>3325824</v>
      </c>
      <c r="BB10" s="1">
        <v>0</v>
      </c>
      <c r="BC10" s="4">
        <v>6729770</v>
      </c>
      <c r="BD10" s="4">
        <v>3673303</v>
      </c>
      <c r="BF10" s="1">
        <v>0</v>
      </c>
      <c r="BG10" s="4">
        <v>34824087</v>
      </c>
      <c r="BH10" s="1">
        <v>0</v>
      </c>
      <c r="BI10" s="1">
        <v>0</v>
      </c>
      <c r="BJ10" s="1">
        <v>0</v>
      </c>
      <c r="BK10" s="4">
        <v>5065389</v>
      </c>
      <c r="BL10" s="1">
        <v>0</v>
      </c>
      <c r="BM10" s="1">
        <v>0</v>
      </c>
      <c r="BN10" s="1">
        <v>0</v>
      </c>
      <c r="BO10" s="1">
        <v>0</v>
      </c>
      <c r="BP10" s="4">
        <v>94727699</v>
      </c>
      <c r="BQ10" s="4">
        <v>4777582</v>
      </c>
      <c r="BR10" s="1">
        <v>0</v>
      </c>
      <c r="BS10" s="4">
        <v>8895112</v>
      </c>
      <c r="BT10" s="1">
        <v>0</v>
      </c>
      <c r="BU10" s="1">
        <v>0</v>
      </c>
      <c r="BV10" s="4">
        <v>61834471</v>
      </c>
      <c r="BW10" s="4">
        <v>1574359</v>
      </c>
      <c r="BX10" s="4">
        <v>692005</v>
      </c>
      <c r="BY10" s="4">
        <v>3956829</v>
      </c>
      <c r="BZ10" s="1">
        <v>0</v>
      </c>
      <c r="CA10" s="1">
        <v>0</v>
      </c>
      <c r="CB10" s="1">
        <v>0</v>
      </c>
      <c r="CC10" s="4">
        <v>247209700</v>
      </c>
      <c r="CD10" s="4">
        <v>158329705</v>
      </c>
      <c r="CE10" s="4">
        <v>6848661</v>
      </c>
      <c r="CF10" s="1">
        <v>0</v>
      </c>
      <c r="CG10" s="1">
        <v>0</v>
      </c>
      <c r="CH10" s="1">
        <v>0</v>
      </c>
      <c r="CI10" s="1">
        <v>0</v>
      </c>
      <c r="CJ10" s="1">
        <v>0</v>
      </c>
      <c r="CK10" s="1">
        <v>0</v>
      </c>
      <c r="CL10" s="1">
        <v>0</v>
      </c>
      <c r="CM10" s="1">
        <v>0</v>
      </c>
      <c r="CN10" s="1">
        <v>0</v>
      </c>
      <c r="CO10" s="1">
        <v>0</v>
      </c>
      <c r="CP10" s="4">
        <v>41708803</v>
      </c>
      <c r="CQ10" s="1">
        <v>0</v>
      </c>
      <c r="CR10" s="1">
        <v>0</v>
      </c>
      <c r="CS10" s="4">
        <v>10577760</v>
      </c>
      <c r="CT10" s="4">
        <v>3995525</v>
      </c>
      <c r="CU10" s="4">
        <v>8156298</v>
      </c>
      <c r="CV10" s="4">
        <v>7916864</v>
      </c>
      <c r="CW10" s="4">
        <v>442035</v>
      </c>
      <c r="CX10" s="1">
        <v>0</v>
      </c>
      <c r="CY10" s="1">
        <v>0</v>
      </c>
      <c r="CZ10" s="1">
        <v>0</v>
      </c>
    </row>
    <row r="11" spans="1:104">
      <c r="A11" s="1" t="s">
        <v>111</v>
      </c>
      <c r="B11" s="1" t="s">
        <v>112</v>
      </c>
      <c r="C11" s="1">
        <v>0</v>
      </c>
      <c r="E11" s="1">
        <v>0</v>
      </c>
      <c r="F11" s="1">
        <v>0</v>
      </c>
      <c r="G11" s="4">
        <v>719313</v>
      </c>
      <c r="H11" s="4">
        <v>662456</v>
      </c>
      <c r="I11" s="1">
        <v>0</v>
      </c>
      <c r="J11" s="1">
        <v>0</v>
      </c>
      <c r="K11" s="4">
        <v>1006336</v>
      </c>
      <c r="L11" s="4">
        <v>31710</v>
      </c>
      <c r="M11" s="4">
        <v>120135</v>
      </c>
      <c r="N11" s="1">
        <v>0</v>
      </c>
      <c r="O11" s="1">
        <v>0</v>
      </c>
      <c r="P11" s="4">
        <v>246934</v>
      </c>
      <c r="Q11" s="1">
        <v>0</v>
      </c>
      <c r="R11" s="1">
        <v>0</v>
      </c>
      <c r="S11" s="1">
        <v>0</v>
      </c>
      <c r="T11" s="4">
        <v>13226</v>
      </c>
      <c r="U11" s="4">
        <f>767572+294975</f>
        <v>1062547</v>
      </c>
      <c r="V11" s="1">
        <v>0</v>
      </c>
      <c r="W11" s="1">
        <v>0</v>
      </c>
      <c r="X11" s="4">
        <v>362149</v>
      </c>
      <c r="Z11" s="1">
        <v>0</v>
      </c>
      <c r="AA11" s="1">
        <v>0</v>
      </c>
      <c r="AB11" s="1">
        <v>0</v>
      </c>
      <c r="AC11" s="4">
        <v>68356</v>
      </c>
      <c r="AD11" s="4">
        <v>45894</v>
      </c>
      <c r="AE11" s="4">
        <v>15948</v>
      </c>
      <c r="AF11" s="1">
        <v>0</v>
      </c>
      <c r="AG11" s="1">
        <v>0</v>
      </c>
      <c r="AH11" s="1">
        <v>0</v>
      </c>
      <c r="AI11" s="1">
        <v>0</v>
      </c>
      <c r="AJ11" s="1">
        <v>0</v>
      </c>
      <c r="AK11" s="4">
        <v>45636</v>
      </c>
      <c r="AL11" s="1">
        <v>0</v>
      </c>
      <c r="AM11" s="1">
        <v>0</v>
      </c>
      <c r="AN11" s="1">
        <v>0</v>
      </c>
      <c r="AO11" s="1">
        <v>0</v>
      </c>
      <c r="AP11" s="1">
        <v>0</v>
      </c>
      <c r="AQ11" s="4">
        <v>135802</v>
      </c>
      <c r="AR11" s="4">
        <f>57821+21698</f>
        <v>79519</v>
      </c>
      <c r="AS11" s="4">
        <v>7808</v>
      </c>
      <c r="AT11" s="1">
        <v>0</v>
      </c>
      <c r="AU11" s="4">
        <v>4022</v>
      </c>
      <c r="AV11" s="4">
        <v>7630</v>
      </c>
      <c r="AX11" s="1">
        <v>0</v>
      </c>
      <c r="AY11" s="4">
        <v>167861</v>
      </c>
      <c r="AZ11" s="4">
        <v>8909</v>
      </c>
      <c r="BA11" s="4">
        <v>33345</v>
      </c>
      <c r="BB11" s="1">
        <v>0</v>
      </c>
      <c r="BC11" s="4">
        <v>75941</v>
      </c>
      <c r="BD11" s="4">
        <v>372006</v>
      </c>
      <c r="BF11" s="1">
        <v>0</v>
      </c>
      <c r="BG11" s="4">
        <v>144117</v>
      </c>
      <c r="BH11" s="1">
        <v>0</v>
      </c>
      <c r="BI11" s="1">
        <v>0</v>
      </c>
      <c r="BJ11" s="1">
        <v>0</v>
      </c>
      <c r="BK11" s="4">
        <v>36704</v>
      </c>
      <c r="BL11" s="1">
        <v>0</v>
      </c>
      <c r="BM11" s="1">
        <v>0</v>
      </c>
      <c r="BN11" s="1">
        <v>0</v>
      </c>
      <c r="BO11" s="1">
        <v>0</v>
      </c>
      <c r="BP11" s="4">
        <v>493115</v>
      </c>
      <c r="BQ11" s="1">
        <v>0</v>
      </c>
      <c r="BR11" s="1">
        <v>0</v>
      </c>
      <c r="BS11" s="1">
        <v>0</v>
      </c>
      <c r="BT11" s="1">
        <v>0</v>
      </c>
      <c r="BU11" s="1">
        <v>0</v>
      </c>
      <c r="BV11" s="4">
        <v>130255</v>
      </c>
      <c r="BW11" s="1">
        <v>0</v>
      </c>
      <c r="BX11" s="1">
        <v>0</v>
      </c>
      <c r="BY11" s="1">
        <v>0</v>
      </c>
      <c r="BZ11" s="1">
        <v>0</v>
      </c>
      <c r="CA11" s="1">
        <v>0</v>
      </c>
      <c r="CB11" s="1">
        <v>0</v>
      </c>
      <c r="CC11" s="4">
        <v>1203833</v>
      </c>
      <c r="CD11" s="4">
        <v>2668308</v>
      </c>
      <c r="CE11" s="1">
        <v>0</v>
      </c>
      <c r="CF11" s="1">
        <v>0</v>
      </c>
      <c r="CG11" s="1">
        <v>0</v>
      </c>
      <c r="CH11" s="1">
        <v>0</v>
      </c>
      <c r="CI11" s="1">
        <v>0</v>
      </c>
      <c r="CJ11" s="1">
        <v>0</v>
      </c>
      <c r="CK11" s="1">
        <v>0</v>
      </c>
      <c r="CL11" s="1">
        <v>0</v>
      </c>
      <c r="CM11" s="1">
        <v>0</v>
      </c>
      <c r="CN11" s="1">
        <v>0</v>
      </c>
      <c r="CO11" s="1">
        <v>0</v>
      </c>
      <c r="CP11" s="1">
        <v>0</v>
      </c>
      <c r="CQ11" s="1">
        <v>0</v>
      </c>
      <c r="CR11" s="1">
        <v>0</v>
      </c>
      <c r="CS11" s="4">
        <v>392492</v>
      </c>
      <c r="CT11" s="4">
        <v>44561</v>
      </c>
      <c r="CU11" s="4">
        <v>14385</v>
      </c>
      <c r="CV11" s="1">
        <v>0</v>
      </c>
      <c r="CW11" s="1">
        <v>0</v>
      </c>
      <c r="CX11" s="1">
        <v>0</v>
      </c>
      <c r="CY11" s="1">
        <v>0</v>
      </c>
      <c r="CZ11" s="1">
        <v>0</v>
      </c>
    </row>
    <row r="12" spans="1:104">
      <c r="A12" s="1" t="s">
        <v>113</v>
      </c>
      <c r="B12" s="1" t="s">
        <v>114</v>
      </c>
      <c r="C12" s="4">
        <v>33286</v>
      </c>
      <c r="D12" s="4">
        <v>6364991</v>
      </c>
      <c r="E12" s="4">
        <v>368053</v>
      </c>
      <c r="F12" s="4">
        <v>30577</v>
      </c>
      <c r="G12" s="4">
        <v>1003510</v>
      </c>
      <c r="H12" s="4">
        <v>220436</v>
      </c>
      <c r="I12" s="4">
        <v>643135</v>
      </c>
      <c r="J12" s="4">
        <v>1264503</v>
      </c>
      <c r="K12" s="4">
        <v>3017235</v>
      </c>
      <c r="L12" s="4">
        <v>60771</v>
      </c>
      <c r="M12" s="4">
        <v>99459</v>
      </c>
      <c r="N12" s="1">
        <v>0</v>
      </c>
      <c r="O12" s="1">
        <v>0</v>
      </c>
      <c r="P12" s="4">
        <v>90318</v>
      </c>
      <c r="Q12" s="4">
        <v>657623</v>
      </c>
      <c r="R12" s="4">
        <v>73996</v>
      </c>
      <c r="S12" s="4">
        <v>132316</v>
      </c>
      <c r="T12" s="1">
        <v>0</v>
      </c>
      <c r="U12" s="4">
        <f>30276+9406</f>
        <v>39682</v>
      </c>
      <c r="V12" s="1">
        <v>0</v>
      </c>
      <c r="W12" s="4">
        <v>29752812</v>
      </c>
      <c r="X12" s="4">
        <v>2737060</v>
      </c>
      <c r="Y12" s="4">
        <f>10044105+2307733</f>
        <v>12351838</v>
      </c>
      <c r="Z12" s="4">
        <v>4769692</v>
      </c>
      <c r="AA12" s="4">
        <v>3131458</v>
      </c>
      <c r="AB12" s="4">
        <v>2841165</v>
      </c>
      <c r="AC12" s="1">
        <v>0</v>
      </c>
      <c r="AD12" s="1">
        <v>0</v>
      </c>
      <c r="AE12" s="4">
        <v>783432</v>
      </c>
      <c r="AF12" s="1">
        <v>0</v>
      </c>
      <c r="AG12" s="4">
        <v>273990</v>
      </c>
      <c r="AH12" s="4">
        <v>2923985</v>
      </c>
      <c r="AI12" s="1">
        <v>0</v>
      </c>
      <c r="AJ12" s="1">
        <v>0</v>
      </c>
      <c r="AK12" s="1">
        <v>0</v>
      </c>
      <c r="AL12" s="1">
        <v>0</v>
      </c>
      <c r="AM12" s="4">
        <v>3399832</v>
      </c>
      <c r="AN12" s="4">
        <v>1490645</v>
      </c>
      <c r="AO12" s="4">
        <v>196607</v>
      </c>
      <c r="AP12" s="1">
        <v>0</v>
      </c>
      <c r="AQ12" s="4">
        <v>82682</v>
      </c>
      <c r="AR12" s="4">
        <f>4893510+761321</f>
        <v>5654831</v>
      </c>
      <c r="AS12" s="4">
        <v>19245</v>
      </c>
      <c r="AT12" s="4">
        <v>599592</v>
      </c>
      <c r="AU12" s="4">
        <v>1242931</v>
      </c>
      <c r="AV12" s="4">
        <v>58026</v>
      </c>
      <c r="AW12" s="4">
        <f>1718774+386156</f>
        <v>2104930</v>
      </c>
      <c r="AX12" s="4">
        <v>31545916</v>
      </c>
      <c r="AY12" s="4">
        <v>2802058</v>
      </c>
      <c r="AZ12" s="4">
        <v>185976</v>
      </c>
      <c r="BA12" s="4">
        <v>2939006</v>
      </c>
      <c r="BB12" s="1">
        <v>0</v>
      </c>
      <c r="BC12" s="1">
        <v>0</v>
      </c>
      <c r="BD12" s="4">
        <v>189089</v>
      </c>
      <c r="BE12" s="4">
        <f>6741815+547640</f>
        <v>7289455</v>
      </c>
      <c r="BF12" s="4">
        <v>3397325</v>
      </c>
      <c r="BG12" s="4">
        <v>2259960</v>
      </c>
      <c r="BH12" s="4">
        <v>5140709</v>
      </c>
      <c r="BI12" s="4">
        <v>2351999</v>
      </c>
      <c r="BJ12" s="4">
        <v>1594405</v>
      </c>
      <c r="BK12" s="4">
        <v>140614</v>
      </c>
      <c r="BL12" s="4">
        <v>8578399</v>
      </c>
      <c r="BM12" s="4">
        <v>5665639</v>
      </c>
      <c r="BN12" s="4">
        <v>84828</v>
      </c>
      <c r="BO12" s="4">
        <v>429967</v>
      </c>
      <c r="BP12" s="4">
        <v>1763289</v>
      </c>
      <c r="BQ12" s="4">
        <v>68408</v>
      </c>
      <c r="BR12" s="1">
        <v>0</v>
      </c>
      <c r="BS12" s="4">
        <v>212927</v>
      </c>
      <c r="BT12" s="4">
        <v>2044776</v>
      </c>
      <c r="BU12" s="4">
        <v>3444565</v>
      </c>
      <c r="BV12" s="4">
        <v>4439789</v>
      </c>
      <c r="BW12" s="4">
        <v>1057547</v>
      </c>
      <c r="BX12" s="4">
        <v>321174</v>
      </c>
      <c r="BY12" s="4">
        <v>382413</v>
      </c>
      <c r="BZ12" s="1">
        <v>0</v>
      </c>
      <c r="CA12" s="1">
        <v>0</v>
      </c>
      <c r="CB12" s="4">
        <v>124441</v>
      </c>
      <c r="CC12" s="4">
        <v>12624878</v>
      </c>
      <c r="CD12" s="4">
        <v>3918403</v>
      </c>
      <c r="CE12" s="4">
        <v>54684</v>
      </c>
      <c r="CF12" s="4">
        <v>166826</v>
      </c>
      <c r="CG12" s="4">
        <v>2291859</v>
      </c>
      <c r="CH12" s="4">
        <v>1836576</v>
      </c>
      <c r="CI12" s="4">
        <v>278468</v>
      </c>
      <c r="CJ12" s="4">
        <v>15716486</v>
      </c>
      <c r="CK12" s="4">
        <v>5817041</v>
      </c>
      <c r="CL12" s="4">
        <v>2828183</v>
      </c>
      <c r="CM12" s="4">
        <v>93352</v>
      </c>
      <c r="CN12" s="4">
        <v>655633</v>
      </c>
      <c r="CO12" s="4">
        <v>100798</v>
      </c>
      <c r="CP12" s="4">
        <v>4379173</v>
      </c>
      <c r="CQ12" s="4">
        <v>773659</v>
      </c>
      <c r="CR12" s="4">
        <v>2327144</v>
      </c>
      <c r="CS12" s="1">
        <v>0</v>
      </c>
      <c r="CT12" s="1">
        <v>0</v>
      </c>
      <c r="CU12" s="4">
        <f>4446956+1258994</f>
        <v>5705950</v>
      </c>
      <c r="CV12" s="4">
        <v>8240957</v>
      </c>
      <c r="CW12" s="4">
        <v>30577</v>
      </c>
      <c r="CX12" s="1">
        <v>0</v>
      </c>
      <c r="CY12" s="1">
        <v>0</v>
      </c>
      <c r="CZ12" s="1">
        <v>0</v>
      </c>
    </row>
    <row r="13" spans="1:104">
      <c r="A13" s="1" t="s">
        <v>115</v>
      </c>
      <c r="B13" s="1" t="s">
        <v>116</v>
      </c>
      <c r="C13" s="1">
        <v>0</v>
      </c>
      <c r="E13" s="1">
        <v>0</v>
      </c>
      <c r="F13" s="1">
        <v>0</v>
      </c>
      <c r="G13" s="4">
        <v>3432725</v>
      </c>
      <c r="H13" s="4">
        <v>1296780</v>
      </c>
      <c r="I13" s="1">
        <v>0</v>
      </c>
      <c r="J13" s="4">
        <v>804590</v>
      </c>
      <c r="K13" s="4">
        <v>4465583</v>
      </c>
      <c r="L13" s="1">
        <v>0</v>
      </c>
      <c r="M13" s="1">
        <v>0</v>
      </c>
      <c r="N13" s="1">
        <v>0</v>
      </c>
      <c r="O13" s="1">
        <v>0</v>
      </c>
      <c r="P13" s="1">
        <v>0</v>
      </c>
      <c r="Q13" s="1">
        <v>0</v>
      </c>
      <c r="R13" s="1">
        <v>0</v>
      </c>
      <c r="S13" s="1">
        <v>0</v>
      </c>
      <c r="T13" s="1">
        <v>0</v>
      </c>
      <c r="V13" s="1">
        <v>0</v>
      </c>
      <c r="W13" s="1">
        <v>0</v>
      </c>
      <c r="X13" s="1">
        <v>0</v>
      </c>
      <c r="Z13" s="1">
        <v>0</v>
      </c>
      <c r="AA13" s="1">
        <v>0</v>
      </c>
      <c r="AB13" s="4">
        <v>3444223</v>
      </c>
      <c r="AC13" s="1">
        <v>0</v>
      </c>
      <c r="AD13" s="4">
        <v>1795335</v>
      </c>
      <c r="AE13" s="1">
        <v>0</v>
      </c>
      <c r="AF13" s="1">
        <v>0</v>
      </c>
      <c r="AG13" s="1">
        <v>0</v>
      </c>
      <c r="AH13" s="1">
        <v>0</v>
      </c>
      <c r="AI13" s="1">
        <v>0</v>
      </c>
      <c r="AJ13" s="1">
        <v>0</v>
      </c>
      <c r="AK13" s="4">
        <v>1047383</v>
      </c>
      <c r="AL13" s="1">
        <v>0</v>
      </c>
      <c r="AM13" s="1">
        <v>0</v>
      </c>
      <c r="AN13" s="1">
        <v>0</v>
      </c>
      <c r="AO13" s="1">
        <v>0</v>
      </c>
      <c r="AP13" s="1">
        <v>0</v>
      </c>
      <c r="AQ13" s="1">
        <v>0</v>
      </c>
      <c r="AS13" s="1">
        <v>0</v>
      </c>
      <c r="AT13" s="1">
        <v>0</v>
      </c>
      <c r="AU13" s="1">
        <v>0</v>
      </c>
      <c r="AV13" s="1">
        <v>0</v>
      </c>
      <c r="AX13" s="1">
        <v>0</v>
      </c>
      <c r="AY13" s="1">
        <v>0</v>
      </c>
      <c r="AZ13" s="1">
        <v>0</v>
      </c>
      <c r="BA13" s="4">
        <v>1339323</v>
      </c>
      <c r="BB13" s="1">
        <v>0</v>
      </c>
      <c r="BC13" s="1">
        <v>0</v>
      </c>
      <c r="BD13" s="1">
        <v>0</v>
      </c>
      <c r="BF13" s="1">
        <v>0</v>
      </c>
      <c r="BG13" s="1">
        <v>0</v>
      </c>
      <c r="BH13" s="1">
        <v>0</v>
      </c>
      <c r="BI13" s="1">
        <v>0</v>
      </c>
      <c r="BJ13" s="1">
        <v>0</v>
      </c>
      <c r="BK13" s="4">
        <v>146654</v>
      </c>
      <c r="BL13" s="1">
        <v>0</v>
      </c>
      <c r="BM13" s="1">
        <v>0</v>
      </c>
      <c r="BN13" s="1">
        <v>0</v>
      </c>
      <c r="BO13" s="1">
        <v>0</v>
      </c>
      <c r="BP13" s="1">
        <v>0</v>
      </c>
      <c r="BQ13" s="1">
        <v>0</v>
      </c>
      <c r="BR13" s="1">
        <v>0</v>
      </c>
      <c r="BS13" s="1">
        <v>0</v>
      </c>
      <c r="BT13" s="1">
        <v>0</v>
      </c>
      <c r="BU13" s="1">
        <v>0</v>
      </c>
      <c r="BV13" s="1">
        <v>0</v>
      </c>
      <c r="BW13" s="1">
        <v>0</v>
      </c>
      <c r="BX13" s="4">
        <v>2772067</v>
      </c>
      <c r="BY13" s="1">
        <v>0</v>
      </c>
      <c r="BZ13" s="1">
        <v>0</v>
      </c>
      <c r="CA13" s="1">
        <v>0</v>
      </c>
      <c r="CB13" s="4">
        <v>2921</v>
      </c>
      <c r="CC13" s="1">
        <v>0</v>
      </c>
      <c r="CD13" s="1">
        <v>0</v>
      </c>
      <c r="CE13" s="1">
        <v>0</v>
      </c>
      <c r="CF13" s="1">
        <v>0</v>
      </c>
      <c r="CG13" s="4">
        <v>2478223</v>
      </c>
      <c r="CH13" s="1">
        <v>0</v>
      </c>
      <c r="CI13" s="1">
        <v>0</v>
      </c>
      <c r="CJ13" s="1">
        <v>0</v>
      </c>
      <c r="CK13" s="1">
        <v>0</v>
      </c>
      <c r="CL13" s="1">
        <v>0</v>
      </c>
      <c r="CM13" s="1">
        <v>0</v>
      </c>
      <c r="CN13" s="1">
        <v>0</v>
      </c>
      <c r="CO13" s="1">
        <v>0</v>
      </c>
      <c r="CP13" s="1">
        <v>0</v>
      </c>
      <c r="CQ13" s="1">
        <v>0</v>
      </c>
      <c r="CR13" s="1">
        <v>0</v>
      </c>
      <c r="CS13" s="1">
        <v>0</v>
      </c>
      <c r="CT13" s="1">
        <v>0</v>
      </c>
      <c r="CV13" s="1">
        <v>0</v>
      </c>
      <c r="CW13" s="1">
        <v>0</v>
      </c>
      <c r="CX13" s="1">
        <v>0</v>
      </c>
      <c r="CY13" s="1">
        <v>0</v>
      </c>
      <c r="CZ13" s="1">
        <v>0</v>
      </c>
    </row>
    <row r="14" spans="1:104">
      <c r="A14" s="1" t="s">
        <v>117</v>
      </c>
      <c r="B14" s="1" t="s">
        <v>118</v>
      </c>
    </row>
    <row r="15" spans="1:104">
      <c r="A15" s="1" t="s">
        <v>119</v>
      </c>
      <c r="B15" s="1" t="s">
        <v>120</v>
      </c>
      <c r="C15" s="4">
        <v>6329</v>
      </c>
      <c r="D15" s="4">
        <v>9732</v>
      </c>
      <c r="E15" s="1">
        <v>0</v>
      </c>
      <c r="F15" s="1">
        <v>0</v>
      </c>
      <c r="G15" s="4">
        <v>41618</v>
      </c>
      <c r="H15" s="4">
        <v>14842</v>
      </c>
      <c r="I15" s="4">
        <v>4836</v>
      </c>
      <c r="J15" s="4">
        <v>31129</v>
      </c>
      <c r="K15" s="1">
        <v>0</v>
      </c>
      <c r="L15" s="1">
        <v>0</v>
      </c>
      <c r="M15" s="1">
        <v>0</v>
      </c>
      <c r="N15" s="1">
        <v>0</v>
      </c>
      <c r="O15" s="4">
        <v>89531</v>
      </c>
      <c r="P15" s="1">
        <v>0</v>
      </c>
      <c r="Q15" s="1">
        <v>0</v>
      </c>
      <c r="R15" s="4">
        <v>14019</v>
      </c>
      <c r="S15" s="4">
        <v>95814</v>
      </c>
      <c r="T15" s="1">
        <v>0</v>
      </c>
      <c r="V15" s="1">
        <v>0</v>
      </c>
      <c r="W15" s="4">
        <v>28711</v>
      </c>
      <c r="X15" s="4">
        <v>10368</v>
      </c>
      <c r="Y15" s="4">
        <f>355751+33687</f>
        <v>389438</v>
      </c>
      <c r="Z15" s="1">
        <v>0</v>
      </c>
      <c r="AA15" s="4">
        <v>5869</v>
      </c>
      <c r="AB15" s="4">
        <v>64317</v>
      </c>
      <c r="AC15" s="1">
        <v>0</v>
      </c>
      <c r="AD15" s="4">
        <v>19509</v>
      </c>
      <c r="AE15" s="4">
        <v>191041</v>
      </c>
      <c r="AF15" s="4">
        <v>28297</v>
      </c>
      <c r="AG15" s="1">
        <v>0</v>
      </c>
      <c r="AH15" s="1">
        <v>0</v>
      </c>
      <c r="AI15" s="1">
        <v>0</v>
      </c>
      <c r="AJ15" s="1">
        <v>0</v>
      </c>
      <c r="AK15" s="1">
        <v>0</v>
      </c>
      <c r="AL15" s="1">
        <v>0</v>
      </c>
      <c r="AM15" s="1">
        <v>0</v>
      </c>
      <c r="AN15" s="4">
        <v>58000</v>
      </c>
      <c r="AO15" s="4">
        <v>6775</v>
      </c>
      <c r="AP15" s="4">
        <v>36637</v>
      </c>
      <c r="AQ15" s="1">
        <v>0</v>
      </c>
      <c r="AR15" s="4">
        <v>113504</v>
      </c>
      <c r="AS15" s="1">
        <v>0</v>
      </c>
      <c r="AT15" s="4">
        <v>4829</v>
      </c>
      <c r="AU15" s="1">
        <v>0</v>
      </c>
      <c r="AV15" s="4">
        <v>64702</v>
      </c>
      <c r="AW15" s="4">
        <v>95570</v>
      </c>
      <c r="AX15" s="4">
        <v>204877</v>
      </c>
      <c r="AY15" s="4">
        <v>27000</v>
      </c>
      <c r="AZ15" s="1">
        <v>0</v>
      </c>
      <c r="BA15" s="4">
        <v>19298</v>
      </c>
      <c r="BB15" s="1">
        <v>0</v>
      </c>
      <c r="BC15" s="4">
        <v>33099</v>
      </c>
      <c r="BD15" s="1">
        <v>0</v>
      </c>
      <c r="BE15" s="4">
        <v>59190</v>
      </c>
      <c r="BF15" s="1">
        <v>0</v>
      </c>
      <c r="BG15" s="4">
        <v>6291</v>
      </c>
      <c r="BH15" s="4">
        <v>10900</v>
      </c>
      <c r="BI15" s="1">
        <v>0</v>
      </c>
      <c r="BJ15" s="1">
        <v>0</v>
      </c>
      <c r="BK15" s="1">
        <v>0</v>
      </c>
      <c r="BL15" s="4">
        <v>169209</v>
      </c>
      <c r="BM15" s="4">
        <v>209069</v>
      </c>
      <c r="BN15" s="4">
        <v>30401</v>
      </c>
      <c r="BO15" s="4">
        <v>9483</v>
      </c>
      <c r="BP15" s="4">
        <v>1648</v>
      </c>
      <c r="BQ15" s="1">
        <v>0</v>
      </c>
      <c r="BR15" s="1">
        <v>0</v>
      </c>
      <c r="BS15" s="4">
        <v>197225</v>
      </c>
      <c r="BT15" s="1">
        <v>0</v>
      </c>
      <c r="BU15" s="1">
        <v>0</v>
      </c>
      <c r="BV15" s="4">
        <v>64802</v>
      </c>
      <c r="BW15" s="1">
        <v>0</v>
      </c>
      <c r="BX15" s="4">
        <v>61800</v>
      </c>
      <c r="BY15" s="4">
        <v>4800</v>
      </c>
      <c r="BZ15" s="1">
        <v>0</v>
      </c>
      <c r="CA15" s="1">
        <v>0</v>
      </c>
      <c r="CB15" s="4">
        <v>152075</v>
      </c>
      <c r="CC15" s="4">
        <v>105105</v>
      </c>
      <c r="CD15" s="4">
        <v>37222</v>
      </c>
      <c r="CE15" s="4">
        <v>1932</v>
      </c>
      <c r="CF15" s="4">
        <v>48658</v>
      </c>
      <c r="CG15" s="4">
        <v>23615</v>
      </c>
      <c r="CH15" s="4">
        <v>21500</v>
      </c>
      <c r="CI15" s="4">
        <v>19165</v>
      </c>
      <c r="CJ15" s="4">
        <v>45003</v>
      </c>
      <c r="CK15" s="4">
        <v>583519</v>
      </c>
      <c r="CL15" s="4">
        <v>119424</v>
      </c>
      <c r="CM15" s="4">
        <v>468358</v>
      </c>
      <c r="CN15" s="1">
        <v>0</v>
      </c>
      <c r="CO15" s="1">
        <v>0</v>
      </c>
      <c r="CP15" s="4">
        <v>336939</v>
      </c>
      <c r="CQ15" s="1">
        <v>0</v>
      </c>
      <c r="CR15" s="1">
        <v>0</v>
      </c>
      <c r="CS15" s="1">
        <v>0</v>
      </c>
      <c r="CT15" s="1">
        <v>0</v>
      </c>
      <c r="CU15" s="4">
        <f>4463+277343</f>
        <v>281806</v>
      </c>
      <c r="CV15" s="4">
        <v>364843</v>
      </c>
      <c r="CW15" s="4">
        <v>308272</v>
      </c>
      <c r="CX15" s="1">
        <v>0</v>
      </c>
      <c r="CY15" s="1">
        <v>0</v>
      </c>
      <c r="CZ15" s="1">
        <v>0</v>
      </c>
    </row>
    <row r="16" spans="1:104">
      <c r="A16" s="1" t="s">
        <v>121</v>
      </c>
      <c r="B16" s="1" t="s">
        <v>122</v>
      </c>
      <c r="C16" s="1">
        <v>0</v>
      </c>
      <c r="D16" s="4">
        <v>7814</v>
      </c>
      <c r="E16" s="1">
        <v>0</v>
      </c>
      <c r="F16" s="1">
        <v>0</v>
      </c>
      <c r="G16" s="4">
        <v>29706</v>
      </c>
      <c r="H16" s="4">
        <v>1341</v>
      </c>
      <c r="I16" s="1">
        <v>0</v>
      </c>
      <c r="J16" s="1">
        <v>0</v>
      </c>
      <c r="K16" s="4">
        <v>88959</v>
      </c>
      <c r="L16" s="1">
        <v>0</v>
      </c>
      <c r="M16" s="4">
        <v>2092503</v>
      </c>
      <c r="N16" s="1">
        <v>0</v>
      </c>
      <c r="O16" s="1">
        <v>0</v>
      </c>
      <c r="P16" s="1">
        <v>0</v>
      </c>
      <c r="Q16" s="4">
        <v>2500</v>
      </c>
      <c r="R16" s="1">
        <v>0</v>
      </c>
      <c r="S16" s="1">
        <v>0</v>
      </c>
      <c r="T16" s="4">
        <v>244316</v>
      </c>
      <c r="U16" s="4">
        <v>60542</v>
      </c>
      <c r="V16" s="4">
        <v>1822097</v>
      </c>
      <c r="W16" s="1">
        <v>0</v>
      </c>
      <c r="X16" s="1">
        <v>0</v>
      </c>
      <c r="Z16" s="1">
        <v>0</v>
      </c>
      <c r="AA16" s="4">
        <v>639016</v>
      </c>
      <c r="AB16" s="4">
        <v>7211</v>
      </c>
      <c r="AC16" s="1">
        <v>0</v>
      </c>
      <c r="AD16" s="1">
        <v>0</v>
      </c>
      <c r="AE16" s="1">
        <v>0</v>
      </c>
      <c r="AF16" s="4">
        <v>822383</v>
      </c>
      <c r="AG16" s="1">
        <v>0</v>
      </c>
      <c r="AH16" s="1">
        <v>0</v>
      </c>
      <c r="AI16" s="1">
        <v>0</v>
      </c>
      <c r="AJ16" s="1">
        <v>0</v>
      </c>
      <c r="AK16" s="1">
        <v>0</v>
      </c>
      <c r="AL16" s="4">
        <v>52390</v>
      </c>
      <c r="AM16" s="1">
        <v>0</v>
      </c>
      <c r="AN16" s="1">
        <v>0</v>
      </c>
      <c r="AO16" s="1">
        <v>0</v>
      </c>
      <c r="AP16" s="1">
        <v>0</v>
      </c>
      <c r="AQ16" s="1">
        <v>0</v>
      </c>
      <c r="AR16" s="4">
        <v>22945</v>
      </c>
      <c r="AS16" s="1">
        <v>0</v>
      </c>
      <c r="AT16" s="4">
        <v>21534</v>
      </c>
      <c r="AU16" s="1">
        <v>0</v>
      </c>
      <c r="AV16" s="1">
        <v>0</v>
      </c>
      <c r="AX16" s="4">
        <v>254891</v>
      </c>
      <c r="AY16" s="4">
        <v>36592</v>
      </c>
      <c r="AZ16" s="1">
        <v>0</v>
      </c>
      <c r="BA16" s="1">
        <v>0</v>
      </c>
      <c r="BB16" s="1">
        <v>0</v>
      </c>
      <c r="BC16" s="1">
        <v>0</v>
      </c>
      <c r="BD16" s="1">
        <v>0</v>
      </c>
      <c r="BF16" s="1">
        <v>0</v>
      </c>
      <c r="BG16" s="4">
        <v>6816</v>
      </c>
      <c r="BH16" s="4">
        <v>15032</v>
      </c>
      <c r="BI16" s="1">
        <v>0</v>
      </c>
      <c r="BJ16" s="4">
        <v>34886</v>
      </c>
      <c r="BK16" s="1">
        <v>0</v>
      </c>
      <c r="BL16" s="4">
        <v>42654</v>
      </c>
      <c r="BM16" s="4">
        <v>45000</v>
      </c>
      <c r="BN16" s="1">
        <v>0</v>
      </c>
      <c r="BO16" s="4">
        <v>8344</v>
      </c>
      <c r="BP16" s="1">
        <v>0</v>
      </c>
      <c r="BQ16" s="1">
        <v>0</v>
      </c>
      <c r="BR16" s="1">
        <v>0</v>
      </c>
      <c r="BS16" s="1">
        <v>0</v>
      </c>
      <c r="BT16" s="4">
        <v>4657</v>
      </c>
      <c r="BU16" s="4">
        <v>22682</v>
      </c>
      <c r="BV16" s="1">
        <v>0</v>
      </c>
      <c r="BW16" s="1">
        <v>0</v>
      </c>
      <c r="BX16" s="4">
        <v>566296</v>
      </c>
      <c r="BY16" s="4">
        <v>300648</v>
      </c>
      <c r="BZ16" s="1">
        <v>0</v>
      </c>
      <c r="CA16" s="1">
        <v>0</v>
      </c>
      <c r="CB16" s="4">
        <v>26636</v>
      </c>
      <c r="CC16" s="4">
        <v>510091</v>
      </c>
      <c r="CD16" s="4">
        <v>15929</v>
      </c>
      <c r="CE16" s="1">
        <v>0</v>
      </c>
      <c r="CF16" s="1">
        <v>0</v>
      </c>
      <c r="CG16" s="4">
        <v>543895</v>
      </c>
      <c r="CH16" s="1">
        <v>0</v>
      </c>
      <c r="CI16" s="1">
        <v>0</v>
      </c>
      <c r="CJ16" s="1">
        <v>0</v>
      </c>
      <c r="CK16" s="1">
        <v>0</v>
      </c>
      <c r="CL16" s="4">
        <v>1816494</v>
      </c>
      <c r="CM16" s="1">
        <v>0</v>
      </c>
      <c r="CN16" s="4">
        <v>2358138</v>
      </c>
      <c r="CO16" s="4">
        <v>1486383</v>
      </c>
      <c r="CP16" s="4">
        <v>33943</v>
      </c>
      <c r="CQ16" s="1">
        <v>0</v>
      </c>
      <c r="CR16" s="4">
        <v>1646</v>
      </c>
      <c r="CS16" s="1">
        <v>0</v>
      </c>
      <c r="CT16" s="1">
        <v>0</v>
      </c>
      <c r="CU16" s="4">
        <v>99159</v>
      </c>
      <c r="CV16" s="4">
        <v>3350</v>
      </c>
      <c r="CW16" s="4">
        <v>184465</v>
      </c>
      <c r="CX16" s="1">
        <v>0</v>
      </c>
      <c r="CY16" s="1">
        <v>0</v>
      </c>
      <c r="CZ16" s="1">
        <v>0</v>
      </c>
    </row>
    <row r="17" spans="1:104">
      <c r="A17" s="1" t="s">
        <v>123</v>
      </c>
      <c r="B17" s="1" t="s">
        <v>124</v>
      </c>
      <c r="C17" s="1">
        <v>0</v>
      </c>
      <c r="E17" s="1">
        <v>0</v>
      </c>
      <c r="F17" s="1">
        <v>0</v>
      </c>
      <c r="G17" s="4">
        <v>13542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v>0</v>
      </c>
      <c r="R17" s="1">
        <v>0</v>
      </c>
      <c r="S17" s="1">
        <v>0</v>
      </c>
      <c r="T17" s="1">
        <v>0</v>
      </c>
      <c r="V17" s="1">
        <v>0</v>
      </c>
      <c r="W17" s="1">
        <v>0</v>
      </c>
      <c r="X17" s="1">
        <v>0</v>
      </c>
      <c r="Z17" s="4">
        <v>8481</v>
      </c>
      <c r="AA17" s="1">
        <v>0</v>
      </c>
      <c r="AB17" s="1">
        <v>0</v>
      </c>
      <c r="AC17" s="1">
        <v>0</v>
      </c>
      <c r="AD17" s="1">
        <v>0</v>
      </c>
      <c r="AE17" s="1">
        <v>0</v>
      </c>
      <c r="AF17" s="4">
        <v>1022</v>
      </c>
      <c r="AG17" s="1">
        <v>0</v>
      </c>
      <c r="AH17" s="1">
        <v>0</v>
      </c>
      <c r="AI17" s="1">
        <v>0</v>
      </c>
      <c r="AJ17" s="1">
        <v>0</v>
      </c>
      <c r="AK17" s="1">
        <v>593</v>
      </c>
      <c r="AL17" s="1">
        <v>0</v>
      </c>
      <c r="AM17" s="4">
        <v>31456</v>
      </c>
      <c r="AN17" s="1">
        <v>0</v>
      </c>
      <c r="AO17" s="1">
        <v>0</v>
      </c>
      <c r="AP17" s="4">
        <v>1318</v>
      </c>
      <c r="AQ17" s="1">
        <v>0</v>
      </c>
      <c r="AR17" s="4">
        <v>7841</v>
      </c>
      <c r="AS17" s="1">
        <v>0</v>
      </c>
      <c r="AT17" s="1">
        <v>0</v>
      </c>
      <c r="AU17" s="1">
        <v>0</v>
      </c>
      <c r="AV17" s="1">
        <v>0</v>
      </c>
      <c r="AX17" s="4">
        <v>4696</v>
      </c>
      <c r="AY17" s="1">
        <v>0</v>
      </c>
      <c r="AZ17" s="1">
        <v>0</v>
      </c>
      <c r="BA17" s="1">
        <v>0</v>
      </c>
      <c r="BB17" s="1">
        <v>0</v>
      </c>
      <c r="BC17" s="1">
        <v>0</v>
      </c>
      <c r="BD17" s="1">
        <v>0</v>
      </c>
      <c r="BF17" s="1">
        <v>0</v>
      </c>
      <c r="BG17" s="1">
        <v>0</v>
      </c>
      <c r="BH17" s="1">
        <v>434</v>
      </c>
      <c r="BI17" s="4">
        <v>57485</v>
      </c>
      <c r="BJ17" s="1">
        <v>0</v>
      </c>
      <c r="BK17" s="1">
        <v>0</v>
      </c>
      <c r="BL17" s="1">
        <v>0</v>
      </c>
      <c r="BM17" s="4">
        <v>3368</v>
      </c>
      <c r="BN17" s="1">
        <v>0</v>
      </c>
      <c r="BO17" s="1">
        <v>0</v>
      </c>
      <c r="BP17" s="1">
        <v>0</v>
      </c>
      <c r="BQ17" s="1">
        <v>0</v>
      </c>
      <c r="BR17" s="1">
        <v>0</v>
      </c>
      <c r="BS17" s="1">
        <v>0</v>
      </c>
      <c r="BT17" s="1">
        <v>0</v>
      </c>
      <c r="BU17" s="1">
        <v>0</v>
      </c>
      <c r="BV17" s="1">
        <v>0</v>
      </c>
      <c r="BW17" s="1">
        <v>0</v>
      </c>
      <c r="BX17" s="1">
        <v>0</v>
      </c>
      <c r="BY17" s="1">
        <v>0</v>
      </c>
      <c r="BZ17" s="1">
        <v>0</v>
      </c>
      <c r="CA17" s="1">
        <v>0</v>
      </c>
      <c r="CB17" s="1">
        <v>0</v>
      </c>
      <c r="CC17" s="4">
        <v>26008</v>
      </c>
      <c r="CD17" s="1">
        <v>0</v>
      </c>
      <c r="CE17" s="1">
        <v>0</v>
      </c>
      <c r="CF17" s="1">
        <v>0</v>
      </c>
      <c r="CG17" s="1">
        <v>0</v>
      </c>
      <c r="CH17" s="1">
        <v>0</v>
      </c>
      <c r="CI17" s="1">
        <v>0</v>
      </c>
      <c r="CJ17" s="1">
        <v>0</v>
      </c>
      <c r="CK17" s="1">
        <v>0</v>
      </c>
      <c r="CL17" s="4">
        <v>38849</v>
      </c>
      <c r="CM17" s="1">
        <v>0</v>
      </c>
      <c r="CN17" s="1">
        <v>0</v>
      </c>
      <c r="CO17" s="1">
        <v>0</v>
      </c>
      <c r="CP17" s="4">
        <v>9565</v>
      </c>
      <c r="CQ17" s="1">
        <v>0</v>
      </c>
      <c r="CR17" s="4">
        <v>1429</v>
      </c>
      <c r="CS17" s="1">
        <v>0</v>
      </c>
      <c r="CT17" s="1">
        <v>0</v>
      </c>
      <c r="CV17" s="1">
        <v>0</v>
      </c>
      <c r="CW17" s="1">
        <v>0</v>
      </c>
      <c r="CX17" s="1">
        <v>0</v>
      </c>
      <c r="CY17" s="1">
        <v>0</v>
      </c>
      <c r="CZ17" s="1">
        <v>0</v>
      </c>
    </row>
    <row r="18" spans="1:104">
      <c r="A18" s="1" t="s">
        <v>125</v>
      </c>
      <c r="B18" s="1" t="s">
        <v>126</v>
      </c>
      <c r="C18" s="1">
        <v>0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v>0</v>
      </c>
      <c r="R18" s="1">
        <v>0</v>
      </c>
      <c r="S18" s="1">
        <v>0</v>
      </c>
      <c r="T18" s="1">
        <v>0</v>
      </c>
      <c r="V18" s="1">
        <v>0</v>
      </c>
      <c r="W18" s="1">
        <v>0</v>
      </c>
      <c r="X18" s="1">
        <v>0</v>
      </c>
      <c r="Z18" s="1">
        <v>0</v>
      </c>
      <c r="AA18" s="1">
        <v>0</v>
      </c>
      <c r="AB18" s="1">
        <v>0</v>
      </c>
      <c r="AC18" s="1">
        <v>0</v>
      </c>
      <c r="AD18" s="1">
        <v>0</v>
      </c>
      <c r="AE18" s="1">
        <v>0</v>
      </c>
      <c r="AF18" s="4">
        <v>18000</v>
      </c>
      <c r="AG18" s="1">
        <v>0</v>
      </c>
      <c r="AH18" s="1">
        <v>0</v>
      </c>
      <c r="AI18" s="1">
        <v>0</v>
      </c>
      <c r="AJ18" s="1">
        <v>0</v>
      </c>
      <c r="AK18" s="1">
        <v>0</v>
      </c>
      <c r="AL18" s="1">
        <v>0</v>
      </c>
      <c r="AM18" s="1">
        <v>0</v>
      </c>
      <c r="AN18" s="1">
        <v>0</v>
      </c>
      <c r="AO18" s="1">
        <v>0</v>
      </c>
      <c r="AP18" s="1">
        <v>0</v>
      </c>
      <c r="AQ18" s="1">
        <v>0</v>
      </c>
      <c r="AS18" s="1">
        <v>0</v>
      </c>
      <c r="AT18" s="1">
        <v>0</v>
      </c>
      <c r="AU18" s="1">
        <v>0</v>
      </c>
      <c r="AV18" s="1">
        <v>0</v>
      </c>
      <c r="AX18" s="1">
        <v>475</v>
      </c>
      <c r="AY18" s="1">
        <v>0</v>
      </c>
      <c r="AZ18" s="1">
        <v>0</v>
      </c>
      <c r="BA18" s="1">
        <v>0</v>
      </c>
      <c r="BB18" s="1">
        <v>0</v>
      </c>
      <c r="BC18" s="1">
        <v>0</v>
      </c>
      <c r="BD18" s="1">
        <v>0</v>
      </c>
      <c r="BF18" s="1">
        <v>0</v>
      </c>
      <c r="BG18" s="1">
        <v>0</v>
      </c>
      <c r="BH18" s="1">
        <v>0</v>
      </c>
      <c r="BI18" s="1">
        <v>0</v>
      </c>
      <c r="BJ18" s="1">
        <v>0</v>
      </c>
      <c r="BK18" s="1">
        <v>0</v>
      </c>
      <c r="BL18" s="1">
        <v>0</v>
      </c>
      <c r="BM18" s="1">
        <v>0</v>
      </c>
      <c r="BN18" s="1">
        <v>0</v>
      </c>
      <c r="BO18" s="1">
        <v>0</v>
      </c>
      <c r="BP18" s="1">
        <v>0</v>
      </c>
      <c r="BQ18" s="1">
        <v>0</v>
      </c>
      <c r="BR18" s="1">
        <v>0</v>
      </c>
      <c r="BS18" s="1">
        <v>0</v>
      </c>
      <c r="BT18" s="1">
        <v>0</v>
      </c>
      <c r="BU18" s="1">
        <v>0</v>
      </c>
      <c r="BV18" s="1">
        <v>0</v>
      </c>
      <c r="BW18" s="1">
        <v>0</v>
      </c>
      <c r="BX18" s="1">
        <v>0</v>
      </c>
      <c r="BY18" s="1">
        <v>0</v>
      </c>
      <c r="BZ18" s="1">
        <v>0</v>
      </c>
      <c r="CA18" s="1">
        <v>0</v>
      </c>
      <c r="CB18" s="1">
        <v>0</v>
      </c>
      <c r="CC18" s="1">
        <v>0</v>
      </c>
      <c r="CD18" s="1">
        <v>0</v>
      </c>
      <c r="CE18" s="1">
        <v>0</v>
      </c>
      <c r="CF18" s="1">
        <v>0</v>
      </c>
      <c r="CG18" s="1">
        <v>0</v>
      </c>
      <c r="CH18" s="1">
        <v>0</v>
      </c>
      <c r="CI18" s="1">
        <v>0</v>
      </c>
      <c r="CJ18" s="1">
        <v>0</v>
      </c>
      <c r="CK18" s="1">
        <v>0</v>
      </c>
      <c r="CL18" s="1">
        <v>0</v>
      </c>
      <c r="CM18" s="1">
        <v>0</v>
      </c>
      <c r="CN18" s="1">
        <v>0</v>
      </c>
      <c r="CO18" s="1">
        <v>0</v>
      </c>
      <c r="CP18" s="1">
        <v>0</v>
      </c>
      <c r="CQ18" s="1">
        <v>0</v>
      </c>
      <c r="CR18" s="1">
        <v>0</v>
      </c>
      <c r="CS18" s="1">
        <v>0</v>
      </c>
      <c r="CT18" s="1">
        <v>0</v>
      </c>
      <c r="CV18" s="1">
        <v>0</v>
      </c>
      <c r="CW18" s="1">
        <v>0</v>
      </c>
      <c r="CX18" s="1">
        <v>0</v>
      </c>
      <c r="CY18" s="1">
        <v>0</v>
      </c>
      <c r="CZ18" s="1">
        <v>0</v>
      </c>
    </row>
    <row r="19" spans="1:104">
      <c r="A19" s="1" t="s">
        <v>127</v>
      </c>
      <c r="B19" s="1" t="s">
        <v>128</v>
      </c>
      <c r="C19" s="1">
        <v>0</v>
      </c>
      <c r="E19" s="1">
        <v>0</v>
      </c>
      <c r="F19" s="1">
        <v>0</v>
      </c>
      <c r="G19" s="4">
        <v>11113</v>
      </c>
      <c r="H19" s="4">
        <v>3200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v>0</v>
      </c>
      <c r="R19" s="1">
        <v>0</v>
      </c>
      <c r="S19" s="1">
        <v>0</v>
      </c>
      <c r="T19" s="1">
        <v>0</v>
      </c>
      <c r="V19" s="4">
        <v>911049</v>
      </c>
      <c r="W19" s="1">
        <v>0</v>
      </c>
      <c r="X19" s="1">
        <v>0</v>
      </c>
      <c r="Z19" s="1">
        <v>817</v>
      </c>
      <c r="AA19" s="4">
        <v>6375</v>
      </c>
      <c r="AB19" s="1">
        <v>0</v>
      </c>
      <c r="AC19" s="1">
        <v>0</v>
      </c>
      <c r="AD19" s="1">
        <v>0</v>
      </c>
      <c r="AE19" s="1">
        <v>0</v>
      </c>
      <c r="AF19" s="1">
        <v>0</v>
      </c>
      <c r="AG19" s="1">
        <v>0</v>
      </c>
      <c r="AH19" s="1">
        <v>0</v>
      </c>
      <c r="AI19" s="1">
        <v>0</v>
      </c>
      <c r="AJ19" s="1">
        <v>0</v>
      </c>
      <c r="AK19" s="1">
        <v>0</v>
      </c>
      <c r="AL19" s="1">
        <v>0</v>
      </c>
      <c r="AM19" s="4">
        <v>40832</v>
      </c>
      <c r="AN19" s="1">
        <v>0</v>
      </c>
      <c r="AO19" s="1">
        <v>0</v>
      </c>
      <c r="AP19" s="1">
        <v>0</v>
      </c>
      <c r="AQ19" s="1">
        <v>0</v>
      </c>
      <c r="AS19" s="1">
        <v>0</v>
      </c>
      <c r="AT19" s="1">
        <v>0</v>
      </c>
      <c r="AU19" s="1">
        <v>0</v>
      </c>
      <c r="AV19" s="1">
        <v>0</v>
      </c>
      <c r="AX19" s="4">
        <v>25500</v>
      </c>
      <c r="AY19" s="1">
        <v>0</v>
      </c>
      <c r="AZ19" s="4">
        <v>2100</v>
      </c>
      <c r="BA19" s="1">
        <v>0</v>
      </c>
      <c r="BB19" s="1">
        <v>0</v>
      </c>
      <c r="BC19" s="1">
        <v>0</v>
      </c>
      <c r="BD19" s="1">
        <v>0</v>
      </c>
      <c r="BE19" s="4">
        <v>11940</v>
      </c>
      <c r="BF19" s="1">
        <v>0</v>
      </c>
      <c r="BG19" s="1">
        <v>0</v>
      </c>
      <c r="BH19" s="4">
        <v>16749</v>
      </c>
      <c r="BI19" s="1">
        <v>0</v>
      </c>
      <c r="BJ19" s="1">
        <v>0</v>
      </c>
      <c r="BK19" s="1">
        <v>0</v>
      </c>
      <c r="BL19" s="1">
        <v>0</v>
      </c>
      <c r="BM19" s="4">
        <v>8000</v>
      </c>
      <c r="BN19" s="1">
        <v>0</v>
      </c>
      <c r="BO19" s="1">
        <v>0</v>
      </c>
      <c r="BP19" s="1">
        <v>0</v>
      </c>
      <c r="BQ19" s="1">
        <v>0</v>
      </c>
      <c r="BR19" s="1">
        <v>0</v>
      </c>
      <c r="BS19" s="1">
        <v>0</v>
      </c>
      <c r="BT19" s="1">
        <v>0</v>
      </c>
      <c r="BU19" s="1">
        <v>0</v>
      </c>
      <c r="BV19" s="1">
        <v>0</v>
      </c>
      <c r="BW19" s="1">
        <v>0</v>
      </c>
      <c r="BX19" s="4">
        <v>8155</v>
      </c>
      <c r="BY19" s="4">
        <v>5505</v>
      </c>
      <c r="BZ19" s="1">
        <v>0</v>
      </c>
      <c r="CA19" s="1">
        <v>0</v>
      </c>
      <c r="CB19" s="1">
        <v>0</v>
      </c>
      <c r="CC19" s="1">
        <v>299</v>
      </c>
      <c r="CD19" s="4">
        <v>152534</v>
      </c>
      <c r="CE19" s="1">
        <v>0</v>
      </c>
      <c r="CF19" s="1">
        <v>940</v>
      </c>
      <c r="CG19" s="4">
        <v>2050</v>
      </c>
      <c r="CH19" s="1">
        <v>0</v>
      </c>
      <c r="CI19" s="1">
        <v>0</v>
      </c>
      <c r="CJ19" s="1">
        <v>0</v>
      </c>
      <c r="CK19" s="1">
        <v>0</v>
      </c>
      <c r="CL19" s="4">
        <v>9056</v>
      </c>
      <c r="CM19" s="1">
        <v>0</v>
      </c>
      <c r="CN19" s="1">
        <v>0</v>
      </c>
      <c r="CO19" s="1">
        <v>0</v>
      </c>
      <c r="CP19" s="4">
        <v>5310</v>
      </c>
      <c r="CQ19" s="1">
        <v>0</v>
      </c>
      <c r="CR19" s="1">
        <v>0</v>
      </c>
      <c r="CS19" s="1">
        <v>0</v>
      </c>
      <c r="CT19" s="4">
        <v>15475</v>
      </c>
      <c r="CU19" s="4">
        <v>19014</v>
      </c>
      <c r="CV19" s="4">
        <v>17045</v>
      </c>
      <c r="CW19" s="4">
        <v>21392</v>
      </c>
      <c r="CX19" s="4">
        <v>12450</v>
      </c>
      <c r="CY19" s="1">
        <v>0</v>
      </c>
      <c r="CZ19" s="1">
        <v>0</v>
      </c>
    </row>
    <row r="20" spans="1:104">
      <c r="A20" s="1" t="s">
        <v>129</v>
      </c>
      <c r="B20" s="1" t="s">
        <v>130</v>
      </c>
      <c r="C20" s="1">
        <v>0</v>
      </c>
      <c r="E20" s="1">
        <v>0</v>
      </c>
      <c r="F20" s="1">
        <v>0</v>
      </c>
      <c r="G20" s="1">
        <v>0</v>
      </c>
      <c r="H20" s="1">
        <v>0</v>
      </c>
      <c r="I20" s="1">
        <v>0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0</v>
      </c>
      <c r="P20" s="1">
        <v>0</v>
      </c>
      <c r="Q20" s="1">
        <v>0</v>
      </c>
      <c r="R20" s="1">
        <v>0</v>
      </c>
      <c r="S20" s="1">
        <v>0</v>
      </c>
      <c r="T20" s="1">
        <v>0</v>
      </c>
      <c r="V20" s="1">
        <v>0</v>
      </c>
      <c r="W20" s="1">
        <v>0</v>
      </c>
      <c r="X20" s="1">
        <v>0</v>
      </c>
      <c r="Z20" s="1">
        <v>0</v>
      </c>
      <c r="AA20" s="1">
        <v>0</v>
      </c>
      <c r="AB20" s="1">
        <v>0</v>
      </c>
      <c r="AC20" s="1">
        <v>0</v>
      </c>
      <c r="AD20" s="1">
        <v>0</v>
      </c>
      <c r="AE20" s="1">
        <v>0</v>
      </c>
      <c r="AF20" s="1">
        <v>0</v>
      </c>
      <c r="AG20" s="1">
        <v>0</v>
      </c>
      <c r="AH20" s="1">
        <v>0</v>
      </c>
      <c r="AI20" s="1">
        <v>0</v>
      </c>
      <c r="AJ20" s="1">
        <v>0</v>
      </c>
      <c r="AK20" s="1">
        <v>0</v>
      </c>
      <c r="AL20" s="1">
        <v>0</v>
      </c>
      <c r="AM20" s="1">
        <v>0</v>
      </c>
      <c r="AN20" s="1">
        <v>0</v>
      </c>
      <c r="AO20" s="1">
        <v>0</v>
      </c>
      <c r="AP20" s="1">
        <v>0</v>
      </c>
      <c r="AQ20" s="1">
        <v>0</v>
      </c>
      <c r="AS20" s="1">
        <v>0</v>
      </c>
      <c r="AT20" s="1">
        <v>0</v>
      </c>
      <c r="AU20" s="1">
        <v>0</v>
      </c>
      <c r="AV20" s="1">
        <v>0</v>
      </c>
      <c r="AX20" s="1">
        <v>0</v>
      </c>
      <c r="AY20" s="1">
        <v>0</v>
      </c>
      <c r="AZ20" s="1">
        <v>0</v>
      </c>
      <c r="BA20" s="1">
        <v>0</v>
      </c>
      <c r="BB20" s="1">
        <v>0</v>
      </c>
      <c r="BC20" s="1">
        <v>0</v>
      </c>
      <c r="BD20" s="1">
        <v>0</v>
      </c>
      <c r="BF20" s="1">
        <v>0</v>
      </c>
      <c r="BG20" s="1">
        <v>0</v>
      </c>
      <c r="BH20" s="1">
        <v>0</v>
      </c>
      <c r="BI20" s="1">
        <v>0</v>
      </c>
      <c r="BJ20" s="1">
        <v>0</v>
      </c>
      <c r="BK20" s="1">
        <v>0</v>
      </c>
      <c r="BL20" s="1">
        <v>0</v>
      </c>
      <c r="BM20" s="1">
        <v>0</v>
      </c>
      <c r="BN20" s="1">
        <v>0</v>
      </c>
      <c r="BO20" s="1">
        <v>0</v>
      </c>
      <c r="BP20" s="1">
        <v>0</v>
      </c>
      <c r="BQ20" s="1">
        <v>0</v>
      </c>
      <c r="BR20" s="1">
        <v>0</v>
      </c>
      <c r="BS20" s="1">
        <v>0</v>
      </c>
      <c r="BT20" s="1">
        <v>0</v>
      </c>
      <c r="BU20" s="1">
        <v>0</v>
      </c>
      <c r="BV20" s="1">
        <v>0</v>
      </c>
      <c r="BW20" s="1">
        <v>0</v>
      </c>
      <c r="BX20" s="1">
        <v>0</v>
      </c>
      <c r="BY20" s="1">
        <v>0</v>
      </c>
      <c r="BZ20" s="1">
        <v>0</v>
      </c>
      <c r="CA20" s="1">
        <v>0</v>
      </c>
      <c r="CB20" s="1">
        <v>0</v>
      </c>
      <c r="CC20" s="1">
        <v>0</v>
      </c>
      <c r="CD20" s="4">
        <v>125257</v>
      </c>
      <c r="CE20" s="1">
        <v>0</v>
      </c>
      <c r="CF20" s="1">
        <v>0</v>
      </c>
      <c r="CG20" s="1">
        <v>0</v>
      </c>
      <c r="CH20" s="1">
        <v>0</v>
      </c>
      <c r="CI20" s="1">
        <v>0</v>
      </c>
      <c r="CJ20" s="1">
        <v>0</v>
      </c>
      <c r="CK20" s="1">
        <v>0</v>
      </c>
      <c r="CL20" s="1">
        <v>0</v>
      </c>
      <c r="CM20" s="1">
        <v>0</v>
      </c>
      <c r="CN20" s="1">
        <v>0</v>
      </c>
      <c r="CO20" s="1">
        <v>0</v>
      </c>
      <c r="CP20" s="1">
        <v>0</v>
      </c>
      <c r="CQ20" s="1">
        <v>0</v>
      </c>
      <c r="CR20" s="1">
        <v>0</v>
      </c>
      <c r="CS20" s="1">
        <v>0</v>
      </c>
      <c r="CT20" s="1">
        <v>0</v>
      </c>
      <c r="CV20" s="1">
        <v>0</v>
      </c>
      <c r="CW20" s="1">
        <v>0</v>
      </c>
      <c r="CX20" s="1">
        <v>0</v>
      </c>
      <c r="CY20" s="1">
        <v>0</v>
      </c>
      <c r="CZ20" s="1">
        <v>0</v>
      </c>
    </row>
    <row r="21" spans="1:104">
      <c r="A21" s="1" t="s">
        <v>131</v>
      </c>
      <c r="B21" s="1" t="s">
        <v>132</v>
      </c>
    </row>
    <row r="22" spans="1:104">
      <c r="A22" s="1" t="s">
        <v>133</v>
      </c>
      <c r="B22" s="1" t="s">
        <v>134</v>
      </c>
      <c r="C22" s="1">
        <v>0</v>
      </c>
      <c r="E22" s="1">
        <v>0</v>
      </c>
      <c r="F22" s="1">
        <v>0</v>
      </c>
      <c r="G22" s="4">
        <v>263692</v>
      </c>
      <c r="H22" s="1">
        <v>0</v>
      </c>
      <c r="I22" s="1">
        <v>0</v>
      </c>
      <c r="J22" s="1">
        <v>0</v>
      </c>
      <c r="K22" s="1">
        <v>0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V22" s="1">
        <v>0</v>
      </c>
      <c r="W22" s="1">
        <v>0</v>
      </c>
      <c r="X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  <c r="AG22" s="1">
        <v>0</v>
      </c>
      <c r="AH22" s="1">
        <v>0</v>
      </c>
      <c r="AI22" s="1">
        <v>0</v>
      </c>
      <c r="AJ22" s="1">
        <v>0</v>
      </c>
      <c r="AK22" s="1">
        <v>0</v>
      </c>
      <c r="AL22" s="1">
        <v>0</v>
      </c>
      <c r="AM22" s="1">
        <v>0</v>
      </c>
      <c r="AN22" s="1">
        <v>0</v>
      </c>
      <c r="AO22" s="1">
        <v>0</v>
      </c>
      <c r="AP22" s="1">
        <v>0</v>
      </c>
      <c r="AQ22" s="1">
        <v>0</v>
      </c>
      <c r="AS22" s="1">
        <v>0</v>
      </c>
      <c r="AT22" s="1">
        <v>0</v>
      </c>
      <c r="AU22" s="1">
        <v>0</v>
      </c>
      <c r="AV22" s="1">
        <v>0</v>
      </c>
      <c r="AX22" s="1">
        <v>0</v>
      </c>
      <c r="AY22" s="1">
        <v>0</v>
      </c>
      <c r="AZ22" s="1">
        <v>0</v>
      </c>
      <c r="BA22" s="1">
        <v>0</v>
      </c>
      <c r="BB22" s="1">
        <v>0</v>
      </c>
      <c r="BC22" s="1">
        <v>0</v>
      </c>
      <c r="BD22" s="4">
        <v>1592</v>
      </c>
      <c r="BF22" s="1">
        <v>0</v>
      </c>
      <c r="BG22" s="1">
        <v>0</v>
      </c>
      <c r="BH22" s="1">
        <v>0</v>
      </c>
      <c r="BI22" s="4">
        <v>43804</v>
      </c>
      <c r="BJ22" s="1">
        <v>0</v>
      </c>
      <c r="BK22" s="1">
        <v>0</v>
      </c>
      <c r="BL22" s="1">
        <v>0</v>
      </c>
      <c r="BM22" s="1">
        <v>0</v>
      </c>
      <c r="BN22" s="1">
        <v>0</v>
      </c>
      <c r="BO22" s="1">
        <v>0</v>
      </c>
      <c r="BP22" s="1">
        <v>0</v>
      </c>
      <c r="BQ22" s="1">
        <v>0</v>
      </c>
      <c r="BR22" s="1">
        <v>0</v>
      </c>
      <c r="BS22" s="1">
        <v>0</v>
      </c>
      <c r="BT22" s="1">
        <v>0</v>
      </c>
      <c r="BU22" s="1">
        <v>0</v>
      </c>
      <c r="BV22" s="4">
        <v>338022</v>
      </c>
      <c r="BW22" s="1">
        <v>0</v>
      </c>
      <c r="BX22" s="1">
        <v>0</v>
      </c>
      <c r="BY22" s="1">
        <v>0</v>
      </c>
      <c r="BZ22" s="1">
        <v>0</v>
      </c>
      <c r="CA22" s="1">
        <v>0</v>
      </c>
      <c r="CB22" s="1">
        <v>0</v>
      </c>
      <c r="CC22" s="4">
        <v>54814</v>
      </c>
      <c r="CD22" s="1">
        <v>0</v>
      </c>
      <c r="CE22" s="1">
        <v>0</v>
      </c>
      <c r="CF22" s="1">
        <v>0</v>
      </c>
      <c r="CG22" s="1">
        <v>0</v>
      </c>
      <c r="CH22" s="1">
        <v>0</v>
      </c>
      <c r="CI22" s="1">
        <v>0</v>
      </c>
      <c r="CJ22" s="1">
        <v>0</v>
      </c>
      <c r="CK22" s="1">
        <v>75</v>
      </c>
      <c r="CL22" s="1">
        <v>0</v>
      </c>
      <c r="CM22" s="1">
        <v>0</v>
      </c>
      <c r="CN22" s="1">
        <v>0</v>
      </c>
      <c r="CO22" s="1">
        <v>0</v>
      </c>
      <c r="CP22" s="1">
        <v>0</v>
      </c>
      <c r="CQ22" s="1">
        <v>0</v>
      </c>
      <c r="CR22" s="1">
        <v>450</v>
      </c>
      <c r="CS22" s="1">
        <v>0</v>
      </c>
      <c r="CT22" s="1">
        <v>0</v>
      </c>
      <c r="CV22" s="1">
        <v>0</v>
      </c>
      <c r="CW22" s="1">
        <v>0</v>
      </c>
      <c r="CX22" s="1">
        <v>0</v>
      </c>
      <c r="CY22" s="1">
        <v>0</v>
      </c>
      <c r="CZ22" s="1">
        <v>0</v>
      </c>
    </row>
    <row r="23" spans="1:104">
      <c r="A23" s="1" t="s">
        <v>135</v>
      </c>
      <c r="B23" s="1" t="s">
        <v>136</v>
      </c>
      <c r="C23" s="1">
        <v>0</v>
      </c>
      <c r="E23" s="1">
        <v>0</v>
      </c>
      <c r="F23" s="1">
        <v>0</v>
      </c>
      <c r="G23" s="4">
        <v>36251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  <c r="V23" s="1">
        <v>0</v>
      </c>
      <c r="W23" s="1">
        <v>0</v>
      </c>
      <c r="X23" s="1">
        <v>0</v>
      </c>
      <c r="Z23" s="1">
        <v>0</v>
      </c>
      <c r="AA23" s="1">
        <v>0</v>
      </c>
      <c r="AB23" s="1">
        <v>0</v>
      </c>
      <c r="AC23" s="1">
        <v>0</v>
      </c>
      <c r="AD23" s="1">
        <v>0</v>
      </c>
      <c r="AE23" s="1">
        <v>0</v>
      </c>
      <c r="AF23" s="1">
        <v>0</v>
      </c>
      <c r="AG23" s="1">
        <v>0</v>
      </c>
      <c r="AH23" s="1">
        <v>0</v>
      </c>
      <c r="AI23" s="1">
        <v>0</v>
      </c>
      <c r="AJ23" s="1">
        <v>0</v>
      </c>
      <c r="AK23" s="1">
        <v>0</v>
      </c>
      <c r="AL23" s="1">
        <v>0</v>
      </c>
      <c r="AM23" s="1">
        <v>0</v>
      </c>
      <c r="AN23" s="1">
        <v>0</v>
      </c>
      <c r="AO23" s="1">
        <v>0</v>
      </c>
      <c r="AP23" s="1">
        <v>0</v>
      </c>
      <c r="AQ23" s="1">
        <v>0</v>
      </c>
      <c r="AS23" s="1">
        <v>0</v>
      </c>
      <c r="AT23" s="1">
        <v>0</v>
      </c>
      <c r="AU23" s="1">
        <v>0</v>
      </c>
      <c r="AV23" s="1">
        <v>0</v>
      </c>
      <c r="AX23" s="1">
        <v>0</v>
      </c>
      <c r="AY23" s="1">
        <v>0</v>
      </c>
      <c r="AZ23" s="1">
        <v>0</v>
      </c>
      <c r="BA23" s="1">
        <v>0</v>
      </c>
      <c r="BB23" s="1">
        <v>0</v>
      </c>
      <c r="BC23" s="1">
        <v>0</v>
      </c>
      <c r="BD23" s="1">
        <v>0</v>
      </c>
      <c r="BF23" s="1">
        <v>0</v>
      </c>
      <c r="BG23" s="1">
        <v>0</v>
      </c>
      <c r="BH23" s="1">
        <v>0</v>
      </c>
      <c r="BI23" s="1">
        <v>0</v>
      </c>
      <c r="BJ23" s="1">
        <v>0</v>
      </c>
      <c r="BK23" s="1">
        <v>0</v>
      </c>
      <c r="BL23" s="1">
        <v>0</v>
      </c>
      <c r="BM23" s="1">
        <v>0</v>
      </c>
      <c r="BN23" s="1">
        <v>0</v>
      </c>
      <c r="BO23" s="1">
        <v>380</v>
      </c>
      <c r="BP23" s="1">
        <v>0</v>
      </c>
      <c r="BQ23" s="1">
        <v>0</v>
      </c>
      <c r="BR23" s="1">
        <v>0</v>
      </c>
      <c r="BS23" s="1">
        <v>0</v>
      </c>
      <c r="BT23" s="1">
        <v>0</v>
      </c>
      <c r="BU23" s="1">
        <v>0</v>
      </c>
      <c r="BV23" s="1">
        <v>0</v>
      </c>
      <c r="BW23" s="1">
        <v>0</v>
      </c>
      <c r="BX23" s="1">
        <v>0</v>
      </c>
      <c r="BY23" s="1">
        <v>0</v>
      </c>
      <c r="BZ23" s="1">
        <v>0</v>
      </c>
      <c r="CA23" s="1">
        <v>0</v>
      </c>
      <c r="CB23" s="1">
        <v>0</v>
      </c>
      <c r="CC23" s="1">
        <v>0</v>
      </c>
      <c r="CD23" s="1">
        <v>0</v>
      </c>
      <c r="CE23" s="1">
        <v>0</v>
      </c>
      <c r="CF23" s="1">
        <v>0</v>
      </c>
      <c r="CG23" s="1">
        <v>0</v>
      </c>
      <c r="CH23" s="1">
        <v>0</v>
      </c>
      <c r="CI23" s="1">
        <v>0</v>
      </c>
      <c r="CJ23" s="1">
        <v>0</v>
      </c>
      <c r="CK23" s="1">
        <v>0</v>
      </c>
      <c r="CL23" s="1">
        <v>0</v>
      </c>
      <c r="CM23" s="1">
        <v>0</v>
      </c>
      <c r="CN23" s="1">
        <v>0</v>
      </c>
      <c r="CO23" s="1">
        <v>0</v>
      </c>
      <c r="CP23" s="1">
        <v>0</v>
      </c>
      <c r="CQ23" s="1">
        <v>0</v>
      </c>
      <c r="CR23" s="1">
        <v>0</v>
      </c>
      <c r="CS23" s="1">
        <v>0</v>
      </c>
      <c r="CT23" s="1">
        <v>0</v>
      </c>
      <c r="CV23" s="1">
        <v>0</v>
      </c>
      <c r="CW23" s="1">
        <v>0</v>
      </c>
      <c r="CX23" s="1">
        <v>0</v>
      </c>
      <c r="CY23" s="1">
        <v>0</v>
      </c>
      <c r="CZ23" s="1">
        <v>0</v>
      </c>
    </row>
    <row r="24" spans="1:104">
      <c r="A24" s="1" t="s">
        <v>137</v>
      </c>
      <c r="B24" s="1" t="s">
        <v>138</v>
      </c>
      <c r="C24" s="1">
        <v>0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1">
        <v>0</v>
      </c>
      <c r="K24" s="1">
        <v>0</v>
      </c>
      <c r="L24" s="1">
        <v>0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  <c r="V24" s="1">
        <v>0</v>
      </c>
      <c r="W24" s="1">
        <v>0</v>
      </c>
      <c r="X24" s="1">
        <v>0</v>
      </c>
      <c r="Z24" s="1">
        <v>0</v>
      </c>
      <c r="AA24" s="1">
        <v>0</v>
      </c>
      <c r="AB24" s="1">
        <v>0</v>
      </c>
      <c r="AC24" s="1">
        <v>0</v>
      </c>
      <c r="AD24" s="1">
        <v>0</v>
      </c>
      <c r="AE24" s="1">
        <v>0</v>
      </c>
      <c r="AF24" s="1">
        <v>0</v>
      </c>
      <c r="AG24" s="1">
        <v>0</v>
      </c>
      <c r="AH24" s="1">
        <v>0</v>
      </c>
      <c r="AI24" s="1">
        <v>0</v>
      </c>
      <c r="AJ24" s="1">
        <v>0</v>
      </c>
      <c r="AK24" s="1">
        <v>0</v>
      </c>
      <c r="AL24" s="1">
        <v>0</v>
      </c>
      <c r="AM24" s="1">
        <v>0</v>
      </c>
      <c r="AN24" s="1">
        <v>0</v>
      </c>
      <c r="AO24" s="1">
        <v>0</v>
      </c>
      <c r="AP24" s="1">
        <v>0</v>
      </c>
      <c r="AQ24" s="1">
        <v>0</v>
      </c>
      <c r="AS24" s="1">
        <v>0</v>
      </c>
      <c r="AT24" s="1">
        <v>0</v>
      </c>
      <c r="AU24" s="1">
        <v>0</v>
      </c>
      <c r="AV24" s="1">
        <v>0</v>
      </c>
      <c r="AX24" s="1">
        <v>0</v>
      </c>
      <c r="AY24" s="1">
        <v>0</v>
      </c>
      <c r="AZ24" s="1">
        <v>0</v>
      </c>
      <c r="BA24" s="1">
        <v>0</v>
      </c>
      <c r="BB24" s="1">
        <v>0</v>
      </c>
      <c r="BC24" s="1">
        <v>0</v>
      </c>
      <c r="BD24" s="1">
        <v>0</v>
      </c>
      <c r="BF24" s="1">
        <v>0</v>
      </c>
      <c r="BG24" s="1">
        <v>0</v>
      </c>
      <c r="BH24" s="1">
        <v>0</v>
      </c>
      <c r="BI24" s="1">
        <v>0</v>
      </c>
      <c r="BJ24" s="1">
        <v>0</v>
      </c>
      <c r="BK24" s="1">
        <v>0</v>
      </c>
      <c r="BL24" s="1">
        <v>0</v>
      </c>
      <c r="BM24" s="1">
        <v>0</v>
      </c>
      <c r="BN24" s="1">
        <v>0</v>
      </c>
      <c r="BO24" s="1">
        <v>0</v>
      </c>
      <c r="BP24" s="1">
        <v>0</v>
      </c>
      <c r="BQ24" s="1">
        <v>0</v>
      </c>
      <c r="BR24" s="1">
        <v>0</v>
      </c>
      <c r="BS24" s="1">
        <v>0</v>
      </c>
      <c r="BT24" s="1">
        <v>0</v>
      </c>
      <c r="BU24" s="1">
        <v>0</v>
      </c>
      <c r="BV24" s="1">
        <v>0</v>
      </c>
      <c r="BW24" s="1">
        <v>0</v>
      </c>
      <c r="BX24" s="1">
        <v>0</v>
      </c>
      <c r="BY24" s="1">
        <v>0</v>
      </c>
      <c r="BZ24" s="1">
        <v>0</v>
      </c>
      <c r="CA24" s="1">
        <v>0</v>
      </c>
      <c r="CB24" s="1">
        <v>0</v>
      </c>
      <c r="CC24" s="1">
        <v>0</v>
      </c>
      <c r="CD24" s="1">
        <v>0</v>
      </c>
      <c r="CE24" s="1">
        <v>0</v>
      </c>
      <c r="CF24" s="1">
        <v>0</v>
      </c>
      <c r="CG24" s="1">
        <v>0</v>
      </c>
      <c r="CH24" s="1">
        <v>0</v>
      </c>
      <c r="CI24" s="1">
        <v>0</v>
      </c>
      <c r="CJ24" s="1">
        <v>0</v>
      </c>
      <c r="CK24" s="1">
        <v>0</v>
      </c>
      <c r="CL24" s="1">
        <v>0</v>
      </c>
      <c r="CM24" s="1">
        <v>0</v>
      </c>
      <c r="CN24" s="1">
        <v>0</v>
      </c>
      <c r="CO24" s="1">
        <v>0</v>
      </c>
      <c r="CP24" s="1">
        <v>0</v>
      </c>
      <c r="CQ24" s="1">
        <v>0</v>
      </c>
      <c r="CR24" s="1">
        <v>0</v>
      </c>
      <c r="CS24" s="1">
        <v>0</v>
      </c>
      <c r="CT24" s="1">
        <v>0</v>
      </c>
      <c r="CV24" s="1">
        <v>0</v>
      </c>
      <c r="CW24" s="1">
        <v>0</v>
      </c>
      <c r="CX24" s="1">
        <v>0</v>
      </c>
      <c r="CY24" s="1">
        <v>0</v>
      </c>
      <c r="CZ24" s="1">
        <v>0</v>
      </c>
    </row>
    <row r="25" spans="1:104">
      <c r="A25" s="1" t="s">
        <v>139</v>
      </c>
      <c r="B25" s="1" t="s">
        <v>140</v>
      </c>
      <c r="C25" s="1">
        <v>0</v>
      </c>
      <c r="E25" s="1">
        <v>0</v>
      </c>
      <c r="F25" s="1">
        <v>0</v>
      </c>
      <c r="G25" s="1">
        <v>0</v>
      </c>
      <c r="H25" s="1">
        <v>0</v>
      </c>
      <c r="I25" s="1">
        <v>0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V25" s="1">
        <v>0</v>
      </c>
      <c r="W25" s="1">
        <v>0</v>
      </c>
      <c r="X25" s="1">
        <v>0</v>
      </c>
      <c r="Z25" s="1">
        <v>0</v>
      </c>
      <c r="AA25" s="1">
        <v>0</v>
      </c>
      <c r="AB25" s="1">
        <v>0</v>
      </c>
      <c r="AC25" s="1">
        <v>0</v>
      </c>
      <c r="AD25" s="1">
        <v>0</v>
      </c>
      <c r="AE25" s="1">
        <v>0</v>
      </c>
      <c r="AF25" s="1">
        <v>0</v>
      </c>
      <c r="AG25" s="1">
        <v>0</v>
      </c>
      <c r="AH25" s="1">
        <v>0</v>
      </c>
      <c r="AI25" s="1">
        <v>0</v>
      </c>
      <c r="AJ25" s="1">
        <v>0</v>
      </c>
      <c r="AK25" s="1">
        <v>0</v>
      </c>
      <c r="AL25" s="1">
        <v>0</v>
      </c>
      <c r="AM25" s="1">
        <v>0</v>
      </c>
      <c r="AN25" s="1">
        <v>0</v>
      </c>
      <c r="AO25" s="1">
        <v>0</v>
      </c>
      <c r="AP25" s="1">
        <v>0</v>
      </c>
      <c r="AQ25" s="1">
        <v>0</v>
      </c>
      <c r="AS25" s="1">
        <v>0</v>
      </c>
      <c r="AT25" s="1">
        <v>0</v>
      </c>
      <c r="AU25" s="1">
        <v>0</v>
      </c>
      <c r="AV25" s="1">
        <v>0</v>
      </c>
      <c r="AX25" s="1">
        <v>0</v>
      </c>
      <c r="AY25" s="1">
        <v>0</v>
      </c>
      <c r="AZ25" s="1">
        <v>0</v>
      </c>
      <c r="BA25" s="1">
        <v>0</v>
      </c>
      <c r="BB25" s="1">
        <v>0</v>
      </c>
      <c r="BC25" s="1">
        <v>0</v>
      </c>
      <c r="BD25" s="1">
        <v>0</v>
      </c>
      <c r="BF25" s="1">
        <v>0</v>
      </c>
      <c r="BG25" s="1">
        <v>0</v>
      </c>
      <c r="BH25" s="1">
        <v>0</v>
      </c>
      <c r="BI25" s="1">
        <v>0</v>
      </c>
      <c r="BJ25" s="1">
        <v>0</v>
      </c>
      <c r="BK25" s="1">
        <v>0</v>
      </c>
      <c r="BL25" s="1">
        <v>0</v>
      </c>
      <c r="BM25" s="1">
        <v>0</v>
      </c>
      <c r="BN25" s="1">
        <v>0</v>
      </c>
      <c r="BO25" s="1">
        <v>0</v>
      </c>
      <c r="BP25" s="1">
        <v>0</v>
      </c>
      <c r="BQ25" s="1">
        <v>0</v>
      </c>
      <c r="BR25" s="1">
        <v>0</v>
      </c>
      <c r="BS25" s="1">
        <v>0</v>
      </c>
      <c r="BT25" s="1">
        <v>0</v>
      </c>
      <c r="BU25" s="1">
        <v>0</v>
      </c>
      <c r="BV25" s="1">
        <v>0</v>
      </c>
      <c r="BW25" s="1">
        <v>0</v>
      </c>
      <c r="BX25" s="1">
        <v>0</v>
      </c>
      <c r="BY25" s="1">
        <v>0</v>
      </c>
      <c r="BZ25" s="1">
        <v>0</v>
      </c>
      <c r="CA25" s="1">
        <v>0</v>
      </c>
      <c r="CB25" s="1">
        <v>0</v>
      </c>
      <c r="CC25" s="1">
        <v>0</v>
      </c>
      <c r="CD25" s="1">
        <v>0</v>
      </c>
      <c r="CE25" s="1">
        <v>0</v>
      </c>
      <c r="CF25" s="1">
        <v>0</v>
      </c>
      <c r="CG25" s="1">
        <v>0</v>
      </c>
      <c r="CH25" s="1">
        <v>0</v>
      </c>
      <c r="CI25" s="1">
        <v>0</v>
      </c>
      <c r="CJ25" s="1">
        <v>0</v>
      </c>
      <c r="CK25" s="1">
        <v>0</v>
      </c>
      <c r="CL25" s="1">
        <v>0</v>
      </c>
      <c r="CM25" s="1">
        <v>0</v>
      </c>
      <c r="CN25" s="1">
        <v>0</v>
      </c>
      <c r="CO25" s="1">
        <v>0</v>
      </c>
      <c r="CP25" s="1">
        <v>0</v>
      </c>
      <c r="CQ25" s="1">
        <v>0</v>
      </c>
      <c r="CR25" s="1">
        <v>0</v>
      </c>
      <c r="CS25" s="1">
        <v>0</v>
      </c>
      <c r="CT25" s="1">
        <v>0</v>
      </c>
      <c r="CV25" s="1">
        <v>0</v>
      </c>
      <c r="CW25" s="1">
        <v>0</v>
      </c>
      <c r="CX25" s="1">
        <v>0</v>
      </c>
      <c r="CY25" s="1">
        <v>0</v>
      </c>
      <c r="CZ25" s="1">
        <v>0</v>
      </c>
    </row>
    <row r="26" spans="1:104">
      <c r="A26" s="1" t="s">
        <v>141</v>
      </c>
      <c r="B26" s="1" t="s">
        <v>142</v>
      </c>
    </row>
    <row r="27" spans="1:104">
      <c r="A27" s="1" t="s">
        <v>143</v>
      </c>
      <c r="B27" s="1" t="s">
        <v>144</v>
      </c>
      <c r="C27" s="4">
        <v>21768</v>
      </c>
      <c r="D27" s="4">
        <f>582566+489817+3064585+10293</f>
        <v>4147261</v>
      </c>
      <c r="E27" s="4">
        <v>138048</v>
      </c>
      <c r="F27" s="1">
        <v>760</v>
      </c>
      <c r="G27" s="4">
        <v>724522</v>
      </c>
      <c r="H27" s="4">
        <v>122919</v>
      </c>
      <c r="I27" s="4">
        <v>168384</v>
      </c>
      <c r="J27" s="4">
        <v>392629</v>
      </c>
      <c r="K27" s="4">
        <v>1610219</v>
      </c>
      <c r="L27" s="1">
        <v>14</v>
      </c>
      <c r="M27" s="4">
        <v>14946</v>
      </c>
      <c r="N27" s="1">
        <v>0</v>
      </c>
      <c r="O27" s="4">
        <v>261712</v>
      </c>
      <c r="P27" s="4">
        <v>41015</v>
      </c>
      <c r="Q27" s="4">
        <v>5501</v>
      </c>
      <c r="R27" s="4">
        <v>21860</v>
      </c>
      <c r="S27" s="4">
        <v>10920</v>
      </c>
      <c r="T27" s="4">
        <v>2696</v>
      </c>
      <c r="U27" s="4">
        <f>354161+175697+1089473+1920+1965</f>
        <v>1623216</v>
      </c>
      <c r="V27" s="1">
        <v>0</v>
      </c>
      <c r="W27" s="4">
        <v>2300940</v>
      </c>
      <c r="X27" s="4">
        <v>83670</v>
      </c>
      <c r="Y27" s="4">
        <f>2375300+4508664+128367+10394</f>
        <v>7022725</v>
      </c>
      <c r="Z27" s="4">
        <v>302394</v>
      </c>
      <c r="AA27" s="4">
        <v>588650</v>
      </c>
      <c r="AB27" s="4">
        <v>347542</v>
      </c>
      <c r="AC27" s="4">
        <v>17739</v>
      </c>
      <c r="AD27" s="4">
        <v>66253</v>
      </c>
      <c r="AE27" s="4">
        <v>5208</v>
      </c>
      <c r="AF27" s="1">
        <v>0</v>
      </c>
      <c r="AG27" s="4">
        <v>248698</v>
      </c>
      <c r="AH27" s="4">
        <v>3487398</v>
      </c>
      <c r="AI27" s="4">
        <v>2906</v>
      </c>
      <c r="AJ27" s="4">
        <v>3910</v>
      </c>
      <c r="AK27" s="4">
        <v>13035</v>
      </c>
      <c r="AL27" s="1">
        <v>266</v>
      </c>
      <c r="AM27" s="4">
        <v>2347591</v>
      </c>
      <c r="AN27" s="4">
        <v>157045</v>
      </c>
      <c r="AO27" s="4">
        <v>149116</v>
      </c>
      <c r="AP27" s="4">
        <v>102059</v>
      </c>
      <c r="AQ27" s="4">
        <v>322988</v>
      </c>
      <c r="AR27" s="4">
        <f>845175+6+47781+40121+68800</f>
        <v>1001883</v>
      </c>
      <c r="AS27" s="4">
        <v>77376</v>
      </c>
      <c r="AT27" s="4">
        <v>111544</v>
      </c>
      <c r="AU27" s="4">
        <v>41987</v>
      </c>
      <c r="AV27" s="4">
        <v>63773</v>
      </c>
      <c r="AW27" s="4">
        <f>12859+190855+67051+2756</f>
        <v>273521</v>
      </c>
      <c r="AX27" s="4">
        <v>11407010</v>
      </c>
      <c r="AY27" s="4">
        <v>7210</v>
      </c>
      <c r="AZ27" s="4">
        <v>80971</v>
      </c>
      <c r="BA27" s="4">
        <v>88960</v>
      </c>
      <c r="BB27" s="1">
        <v>0</v>
      </c>
      <c r="BC27" s="4">
        <v>14047</v>
      </c>
      <c r="BD27" s="4">
        <v>50034</v>
      </c>
      <c r="BE27" s="4">
        <f>3252142+1344405+521763+95777+112925</f>
        <v>5327012</v>
      </c>
      <c r="BF27" s="4">
        <v>207260</v>
      </c>
      <c r="BG27" s="4">
        <v>2177318</v>
      </c>
      <c r="BH27" s="4">
        <v>2011929</v>
      </c>
      <c r="BI27" s="4">
        <v>337454</v>
      </c>
      <c r="BJ27" s="4">
        <v>210504</v>
      </c>
      <c r="BK27" s="4">
        <v>65818</v>
      </c>
      <c r="BL27" s="4">
        <v>3535239</v>
      </c>
      <c r="BM27" s="4">
        <v>2180423</v>
      </c>
      <c r="BN27" s="4">
        <v>342846</v>
      </c>
      <c r="BO27" s="4">
        <v>883725</v>
      </c>
      <c r="BP27" s="4">
        <v>1552620</v>
      </c>
      <c r="BQ27" s="1">
        <v>565</v>
      </c>
      <c r="BR27" s="1">
        <v>0</v>
      </c>
      <c r="BS27" s="4">
        <v>213566</v>
      </c>
      <c r="BT27" s="4">
        <v>282716</v>
      </c>
      <c r="BU27" s="4">
        <v>583929</v>
      </c>
      <c r="BV27" s="4">
        <v>1017459</v>
      </c>
      <c r="BW27" s="4">
        <v>149203</v>
      </c>
      <c r="BX27" s="4">
        <v>89628</v>
      </c>
      <c r="BY27" s="4">
        <v>579658</v>
      </c>
      <c r="BZ27" s="1">
        <v>0</v>
      </c>
      <c r="CA27" s="1">
        <v>0</v>
      </c>
      <c r="CB27" s="4">
        <v>442011</v>
      </c>
      <c r="CC27" s="4">
        <v>2454236</v>
      </c>
      <c r="CD27" s="4">
        <v>2468759</v>
      </c>
      <c r="CE27" s="4">
        <v>21290</v>
      </c>
      <c r="CF27" s="4">
        <v>227530</v>
      </c>
      <c r="CG27" s="4">
        <v>1148798</v>
      </c>
      <c r="CH27" s="4">
        <v>55614</v>
      </c>
      <c r="CI27" s="4">
        <v>257724</v>
      </c>
      <c r="CJ27" s="4">
        <v>703914</v>
      </c>
      <c r="CK27" s="4">
        <v>795617</v>
      </c>
      <c r="CL27" s="4">
        <v>1156647</v>
      </c>
      <c r="CM27" s="1">
        <v>0</v>
      </c>
      <c r="CN27" s="4">
        <v>58668</v>
      </c>
      <c r="CO27" s="4">
        <v>5433</v>
      </c>
      <c r="CP27" s="4">
        <v>418181</v>
      </c>
      <c r="CQ27" s="4">
        <v>113069</v>
      </c>
      <c r="CR27" s="4">
        <v>211855</v>
      </c>
      <c r="CS27" s="4">
        <v>628724</v>
      </c>
      <c r="CT27" s="4">
        <v>1598341</v>
      </c>
      <c r="CU27" s="4">
        <f>1235364+262489+811751</f>
        <v>2309604</v>
      </c>
      <c r="CV27" s="4">
        <v>6003032</v>
      </c>
      <c r="CW27" s="4">
        <v>485718</v>
      </c>
      <c r="CX27" s="4">
        <v>450387</v>
      </c>
      <c r="CY27" s="1">
        <v>0</v>
      </c>
      <c r="CZ27" s="1">
        <v>0</v>
      </c>
    </row>
    <row r="28" spans="1:104">
      <c r="A28" s="1" t="s">
        <v>145</v>
      </c>
      <c r="B28" s="1" t="s">
        <v>146</v>
      </c>
      <c r="C28" s="1">
        <v>0</v>
      </c>
      <c r="E28" s="1">
        <v>0</v>
      </c>
      <c r="F28" s="1">
        <v>0</v>
      </c>
      <c r="G28" s="1">
        <v>0</v>
      </c>
      <c r="H28" s="1">
        <v>0</v>
      </c>
      <c r="I28" s="1">
        <v>0</v>
      </c>
      <c r="J28" s="1">
        <v>0</v>
      </c>
      <c r="K28" s="1">
        <v>0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V28" s="1">
        <v>0</v>
      </c>
      <c r="W28" s="1">
        <v>0</v>
      </c>
      <c r="X28" s="1">
        <v>0</v>
      </c>
      <c r="Y28" s="4"/>
      <c r="Z28" s="1">
        <v>0</v>
      </c>
      <c r="AA28" s="1">
        <v>0</v>
      </c>
      <c r="AB28" s="1">
        <v>0</v>
      </c>
      <c r="AC28" s="1">
        <v>0</v>
      </c>
      <c r="AD28" s="1">
        <v>0</v>
      </c>
      <c r="AE28" s="1">
        <v>0</v>
      </c>
      <c r="AF28" s="1">
        <v>0</v>
      </c>
      <c r="AG28" s="1">
        <v>0</v>
      </c>
      <c r="AH28" s="1">
        <v>0</v>
      </c>
      <c r="AI28" s="1">
        <v>0</v>
      </c>
      <c r="AJ28" s="1">
        <v>0</v>
      </c>
      <c r="AK28" s="1">
        <v>0</v>
      </c>
      <c r="AL28" s="1">
        <v>0</v>
      </c>
      <c r="AM28" s="1">
        <v>0</v>
      </c>
      <c r="AN28" s="1">
        <v>0</v>
      </c>
      <c r="AO28" s="1">
        <v>0</v>
      </c>
      <c r="AP28" s="1">
        <v>0</v>
      </c>
      <c r="AQ28" s="1">
        <v>0</v>
      </c>
      <c r="AS28" s="1">
        <v>0</v>
      </c>
      <c r="AT28" s="1">
        <v>0</v>
      </c>
      <c r="AU28" s="1">
        <v>0</v>
      </c>
      <c r="AV28" s="1">
        <v>0</v>
      </c>
      <c r="AX28" s="1">
        <v>0</v>
      </c>
      <c r="AY28" s="1">
        <v>0</v>
      </c>
      <c r="AZ28" s="1">
        <v>0</v>
      </c>
      <c r="BA28" s="1">
        <v>0</v>
      </c>
      <c r="BB28" s="1">
        <v>0</v>
      </c>
      <c r="BC28" s="1">
        <v>0</v>
      </c>
      <c r="BD28" s="1">
        <v>0</v>
      </c>
      <c r="BF28" s="1">
        <v>0</v>
      </c>
      <c r="BG28" s="1">
        <v>0</v>
      </c>
      <c r="BH28" s="1">
        <v>0</v>
      </c>
      <c r="BI28" s="1">
        <v>0</v>
      </c>
      <c r="BJ28" s="1">
        <v>0</v>
      </c>
      <c r="BK28" s="1">
        <v>0</v>
      </c>
      <c r="BL28" s="1">
        <v>0</v>
      </c>
      <c r="BM28" s="1">
        <v>0</v>
      </c>
      <c r="BN28" s="1">
        <v>0</v>
      </c>
      <c r="BO28" s="1">
        <v>0</v>
      </c>
      <c r="BP28" s="1">
        <v>0</v>
      </c>
      <c r="BQ28" s="1">
        <v>0</v>
      </c>
      <c r="BR28" s="1">
        <v>0</v>
      </c>
      <c r="BS28" s="1">
        <v>0</v>
      </c>
      <c r="BT28" s="1">
        <v>0</v>
      </c>
      <c r="BU28" s="1">
        <v>0</v>
      </c>
      <c r="BV28" s="1">
        <v>0</v>
      </c>
      <c r="BW28" s="1">
        <v>172</v>
      </c>
      <c r="BX28" s="1">
        <v>0</v>
      </c>
      <c r="BY28" s="1">
        <v>0</v>
      </c>
      <c r="BZ28" s="1">
        <v>0</v>
      </c>
      <c r="CA28" s="1">
        <v>0</v>
      </c>
      <c r="CB28" s="1">
        <v>0</v>
      </c>
      <c r="CC28" s="4">
        <v>-43212</v>
      </c>
      <c r="CD28" s="1">
        <v>0</v>
      </c>
      <c r="CE28" s="1">
        <v>0</v>
      </c>
      <c r="CF28" s="1">
        <v>0</v>
      </c>
      <c r="CG28" s="1">
        <v>0</v>
      </c>
      <c r="CH28" s="1">
        <v>0</v>
      </c>
      <c r="CI28" s="1">
        <v>0</v>
      </c>
      <c r="CJ28" s="1">
        <v>0</v>
      </c>
      <c r="CK28" s="1">
        <v>0</v>
      </c>
      <c r="CL28" s="1">
        <v>0</v>
      </c>
      <c r="CM28" s="1">
        <v>0</v>
      </c>
      <c r="CN28" s="1">
        <v>0</v>
      </c>
      <c r="CO28" s="1">
        <v>0</v>
      </c>
      <c r="CP28" s="1">
        <v>0</v>
      </c>
      <c r="CQ28" s="1">
        <v>0</v>
      </c>
      <c r="CR28" s="1">
        <v>0</v>
      </c>
      <c r="CS28" s="1">
        <v>0</v>
      </c>
      <c r="CT28" s="1">
        <v>0</v>
      </c>
      <c r="CV28" s="1">
        <v>0</v>
      </c>
      <c r="CW28" s="4">
        <v>9424</v>
      </c>
      <c r="CX28" s="1">
        <v>0</v>
      </c>
      <c r="CY28" s="1">
        <v>0</v>
      </c>
      <c r="CZ28" s="1">
        <v>0</v>
      </c>
    </row>
    <row r="29" spans="1:104">
      <c r="A29" s="1" t="s">
        <v>147</v>
      </c>
      <c r="B29" s="1" t="s">
        <v>148</v>
      </c>
      <c r="C29" s="1">
        <v>0</v>
      </c>
      <c r="E29" s="1">
        <v>0</v>
      </c>
      <c r="F29" s="1">
        <v>0</v>
      </c>
      <c r="G29" s="1">
        <v>0</v>
      </c>
      <c r="H29" s="1">
        <v>0</v>
      </c>
      <c r="I29" s="1">
        <v>0</v>
      </c>
      <c r="J29" s="4">
        <v>16906</v>
      </c>
      <c r="K29" s="1">
        <v>0</v>
      </c>
      <c r="L29" s="1">
        <v>0</v>
      </c>
      <c r="M29" s="1">
        <v>0</v>
      </c>
      <c r="N29" s="1">
        <v>0</v>
      </c>
      <c r="O29" s="1">
        <v>0</v>
      </c>
      <c r="P29" s="1">
        <v>0</v>
      </c>
      <c r="Q29" s="1">
        <v>0</v>
      </c>
      <c r="R29" s="1">
        <v>0</v>
      </c>
      <c r="S29" s="4">
        <v>9468</v>
      </c>
      <c r="T29" s="1">
        <v>0</v>
      </c>
      <c r="V29" s="1">
        <v>0</v>
      </c>
      <c r="W29" s="1">
        <v>0</v>
      </c>
      <c r="X29" s="1">
        <v>0</v>
      </c>
      <c r="Y29" s="4">
        <v>618479</v>
      </c>
      <c r="Z29" s="1">
        <v>0</v>
      </c>
      <c r="AA29" s="1">
        <v>0</v>
      </c>
      <c r="AB29" s="1">
        <v>0</v>
      </c>
      <c r="AC29" s="1">
        <v>0</v>
      </c>
      <c r="AD29" s="1">
        <v>0</v>
      </c>
      <c r="AE29" s="1">
        <v>0</v>
      </c>
      <c r="AF29" s="1">
        <v>0</v>
      </c>
      <c r="AG29" s="1">
        <v>0</v>
      </c>
      <c r="AH29" s="1">
        <v>0</v>
      </c>
      <c r="AI29" s="1">
        <v>0</v>
      </c>
      <c r="AJ29" s="1">
        <v>0</v>
      </c>
      <c r="AK29" s="1">
        <v>0</v>
      </c>
      <c r="AL29" s="1">
        <v>0</v>
      </c>
      <c r="AM29" s="1">
        <v>0</v>
      </c>
      <c r="AN29" s="1">
        <v>0</v>
      </c>
      <c r="AO29" s="1">
        <v>0</v>
      </c>
      <c r="AP29" s="1">
        <v>0</v>
      </c>
      <c r="AQ29" s="1">
        <v>0</v>
      </c>
      <c r="AS29" s="1">
        <v>0</v>
      </c>
      <c r="AT29" s="1">
        <v>0</v>
      </c>
      <c r="AU29" s="1">
        <v>0</v>
      </c>
      <c r="AV29" s="1">
        <v>0</v>
      </c>
      <c r="AX29" s="4">
        <v>397296</v>
      </c>
      <c r="AY29" s="4">
        <v>407064</v>
      </c>
      <c r="AZ29" s="1">
        <v>0</v>
      </c>
      <c r="BA29" s="4">
        <v>87115</v>
      </c>
      <c r="BB29" s="1">
        <v>0</v>
      </c>
      <c r="BC29" s="1">
        <v>0</v>
      </c>
      <c r="BD29" s="1">
        <v>0</v>
      </c>
      <c r="BF29" s="1">
        <v>0</v>
      </c>
      <c r="BG29" s="1">
        <v>0</v>
      </c>
      <c r="BH29" s="1">
        <v>0</v>
      </c>
      <c r="BI29" s="1">
        <v>0</v>
      </c>
      <c r="BJ29" s="1">
        <v>0</v>
      </c>
      <c r="BK29" s="1">
        <v>0</v>
      </c>
      <c r="BL29" s="1">
        <v>0</v>
      </c>
      <c r="BM29" s="1">
        <v>0</v>
      </c>
      <c r="BN29" s="1">
        <v>0</v>
      </c>
      <c r="BO29" s="1">
        <v>0</v>
      </c>
      <c r="BP29" s="1">
        <v>0</v>
      </c>
      <c r="BQ29" s="1">
        <v>0</v>
      </c>
      <c r="BR29" s="1">
        <v>0</v>
      </c>
      <c r="BS29" s="1">
        <v>0</v>
      </c>
      <c r="BT29" s="1">
        <v>0</v>
      </c>
      <c r="BU29" s="1">
        <v>0</v>
      </c>
      <c r="BV29" s="1">
        <v>0</v>
      </c>
      <c r="BW29" s="1">
        <v>0</v>
      </c>
      <c r="BX29" s="1">
        <v>0</v>
      </c>
      <c r="BY29" s="1">
        <v>0</v>
      </c>
      <c r="BZ29" s="1">
        <v>0</v>
      </c>
      <c r="CA29" s="1">
        <v>0</v>
      </c>
      <c r="CB29" s="1">
        <v>0</v>
      </c>
      <c r="CC29" s="1">
        <v>0</v>
      </c>
      <c r="CD29" s="1">
        <v>0</v>
      </c>
      <c r="CE29" s="1">
        <v>0</v>
      </c>
      <c r="CF29" s="1">
        <v>0</v>
      </c>
      <c r="CG29" s="1">
        <v>0</v>
      </c>
      <c r="CH29" s="1">
        <v>0</v>
      </c>
      <c r="CI29" s="1">
        <v>0</v>
      </c>
      <c r="CJ29" s="1">
        <v>0</v>
      </c>
      <c r="CK29" s="1">
        <v>0</v>
      </c>
      <c r="CL29" s="1">
        <v>0</v>
      </c>
      <c r="CM29" s="1">
        <v>0</v>
      </c>
      <c r="CN29" s="1">
        <v>0</v>
      </c>
      <c r="CO29" s="1">
        <v>0</v>
      </c>
      <c r="CP29" s="1">
        <v>0</v>
      </c>
      <c r="CQ29" s="1">
        <v>0</v>
      </c>
      <c r="CR29" s="1">
        <v>0</v>
      </c>
      <c r="CS29" s="1">
        <v>0</v>
      </c>
      <c r="CT29" s="1">
        <v>0</v>
      </c>
      <c r="CU29" s="4"/>
      <c r="CV29" s="1">
        <v>0</v>
      </c>
      <c r="CW29" s="4">
        <v>36526</v>
      </c>
      <c r="CX29" s="1">
        <v>0</v>
      </c>
      <c r="CY29" s="1">
        <v>0</v>
      </c>
      <c r="CZ29" s="1">
        <v>0</v>
      </c>
    </row>
    <row r="30" spans="1:104">
      <c r="A30" s="1" t="s">
        <v>149</v>
      </c>
      <c r="B30" s="1" t="s">
        <v>150</v>
      </c>
    </row>
    <row r="31" spans="1:104">
      <c r="A31" s="1" t="s">
        <v>151</v>
      </c>
      <c r="B31" s="1" t="s">
        <v>152</v>
      </c>
      <c r="C31" s="4">
        <v>209195</v>
      </c>
      <c r="D31" s="4">
        <v>600855</v>
      </c>
      <c r="E31" s="1">
        <v>0</v>
      </c>
      <c r="F31" s="1">
        <v>0</v>
      </c>
      <c r="G31" s="4">
        <v>694875</v>
      </c>
      <c r="H31" s="4">
        <v>239814</v>
      </c>
      <c r="I31" s="4">
        <v>93350</v>
      </c>
      <c r="J31" s="4">
        <v>81398</v>
      </c>
      <c r="K31" s="4">
        <v>721854</v>
      </c>
      <c r="L31" s="1">
        <v>0</v>
      </c>
      <c r="M31" s="1">
        <v>0</v>
      </c>
      <c r="N31" s="1">
        <v>0</v>
      </c>
      <c r="O31" s="1">
        <v>123</v>
      </c>
      <c r="P31" s="1">
        <v>0</v>
      </c>
      <c r="Q31" s="4">
        <v>9539</v>
      </c>
      <c r="R31" s="4">
        <v>3448</v>
      </c>
      <c r="S31" s="1">
        <v>0</v>
      </c>
      <c r="T31" s="1">
        <v>0</v>
      </c>
      <c r="U31" s="4">
        <v>944235</v>
      </c>
      <c r="V31" s="1">
        <v>0</v>
      </c>
      <c r="W31" s="4">
        <v>2517307</v>
      </c>
      <c r="X31" s="1">
        <v>0</v>
      </c>
      <c r="Y31" s="4">
        <v>2820692</v>
      </c>
      <c r="Z31" s="4">
        <v>264239</v>
      </c>
      <c r="AA31" s="4">
        <v>9898</v>
      </c>
      <c r="AB31" s="4">
        <v>10689</v>
      </c>
      <c r="AC31" s="1">
        <v>35</v>
      </c>
      <c r="AD31" s="4">
        <v>10289</v>
      </c>
      <c r="AE31" s="4">
        <v>66310</v>
      </c>
      <c r="AF31" s="1">
        <v>0</v>
      </c>
      <c r="AG31" s="1">
        <v>0</v>
      </c>
      <c r="AH31" s="4">
        <v>1651</v>
      </c>
      <c r="AI31" s="1">
        <v>0</v>
      </c>
      <c r="AJ31" s="4">
        <v>84015</v>
      </c>
      <c r="AK31" s="1">
        <v>0</v>
      </c>
      <c r="AL31" s="1">
        <v>0</v>
      </c>
      <c r="AM31" s="4">
        <v>1538973</v>
      </c>
      <c r="AN31" s="1">
        <v>0</v>
      </c>
      <c r="AO31" s="1">
        <v>0</v>
      </c>
      <c r="AP31" s="4">
        <v>143412</v>
      </c>
      <c r="AQ31" s="1">
        <v>0</v>
      </c>
      <c r="AR31" s="4">
        <v>676579</v>
      </c>
      <c r="AS31" s="4">
        <v>71917</v>
      </c>
      <c r="AT31" s="1">
        <v>0</v>
      </c>
      <c r="AU31" s="1">
        <v>0</v>
      </c>
      <c r="AV31" s="4">
        <v>24122</v>
      </c>
      <c r="AW31" s="4">
        <v>177981</v>
      </c>
      <c r="AX31" s="4">
        <v>5562238</v>
      </c>
      <c r="AY31" s="1">
        <v>0</v>
      </c>
      <c r="AZ31" s="4">
        <v>24348</v>
      </c>
      <c r="BA31" s="4">
        <v>130200</v>
      </c>
      <c r="BB31" s="1">
        <v>0</v>
      </c>
      <c r="BC31" s="1">
        <v>0</v>
      </c>
      <c r="BD31" s="1">
        <v>0</v>
      </c>
      <c r="BE31" s="4">
        <v>3076053</v>
      </c>
      <c r="BF31" s="1">
        <v>0</v>
      </c>
      <c r="BG31" s="4">
        <v>694818</v>
      </c>
      <c r="BH31" s="4">
        <v>1056157</v>
      </c>
      <c r="BI31" s="1">
        <v>0</v>
      </c>
      <c r="BJ31" s="1">
        <v>0</v>
      </c>
      <c r="BK31" s="1">
        <v>1</v>
      </c>
      <c r="BL31" s="4">
        <v>2792268</v>
      </c>
      <c r="BM31" s="4">
        <v>382235</v>
      </c>
      <c r="BN31" s="4">
        <v>151257</v>
      </c>
      <c r="BO31" s="1">
        <v>0</v>
      </c>
      <c r="BP31" s="4">
        <v>1802735</v>
      </c>
      <c r="BQ31" s="1">
        <v>352</v>
      </c>
      <c r="BR31" s="1">
        <v>0</v>
      </c>
      <c r="BS31" s="1">
        <v>286</v>
      </c>
      <c r="BT31" s="1">
        <v>97</v>
      </c>
      <c r="BU31" s="4">
        <v>281708</v>
      </c>
      <c r="BV31" s="4">
        <v>684370</v>
      </c>
      <c r="BW31" s="1">
        <v>0</v>
      </c>
      <c r="BX31" s="1">
        <v>0</v>
      </c>
      <c r="BY31" s="1">
        <v>0</v>
      </c>
      <c r="BZ31" s="1">
        <v>0</v>
      </c>
      <c r="CA31" s="1">
        <v>0</v>
      </c>
      <c r="CB31" s="4">
        <v>1277678</v>
      </c>
      <c r="CC31" s="4">
        <v>5430</v>
      </c>
      <c r="CD31" s="4">
        <v>2275355</v>
      </c>
      <c r="CE31" s="4">
        <v>62889</v>
      </c>
      <c r="CF31" s="4">
        <v>415032</v>
      </c>
      <c r="CG31" s="4">
        <v>767991</v>
      </c>
      <c r="CH31" s="4">
        <v>141838</v>
      </c>
      <c r="CI31" s="4">
        <v>180395</v>
      </c>
      <c r="CJ31" s="4">
        <v>692664</v>
      </c>
      <c r="CK31" s="4">
        <v>861992</v>
      </c>
      <c r="CL31" s="4">
        <v>228936</v>
      </c>
      <c r="CM31" s="1">
        <v>0</v>
      </c>
      <c r="CN31" s="1">
        <v>0</v>
      </c>
      <c r="CO31" s="1">
        <v>0</v>
      </c>
      <c r="CP31" s="4">
        <v>4093</v>
      </c>
      <c r="CQ31" s="1">
        <v>0</v>
      </c>
      <c r="CR31" s="1">
        <v>119</v>
      </c>
      <c r="CS31" s="4">
        <v>373448</v>
      </c>
      <c r="CT31" s="4">
        <v>695786</v>
      </c>
      <c r="CU31" s="4">
        <v>1084089</v>
      </c>
      <c r="CV31" s="4">
        <v>1963098</v>
      </c>
      <c r="CW31" s="4">
        <v>852882</v>
      </c>
      <c r="CX31" s="4">
        <v>75783</v>
      </c>
      <c r="CY31" s="1">
        <v>0</v>
      </c>
      <c r="CZ31" s="1">
        <v>0</v>
      </c>
    </row>
    <row r="32" spans="1:104">
      <c r="A32" s="1" t="s">
        <v>153</v>
      </c>
      <c r="B32" s="1" t="s">
        <v>154</v>
      </c>
      <c r="C32" s="4">
        <v>1894</v>
      </c>
      <c r="D32" s="4">
        <v>91934</v>
      </c>
      <c r="E32" s="1">
        <v>0</v>
      </c>
      <c r="F32" s="1">
        <v>0</v>
      </c>
      <c r="G32" s="4">
        <v>97176</v>
      </c>
      <c r="H32" s="4">
        <v>43155</v>
      </c>
      <c r="I32" s="1">
        <v>0</v>
      </c>
      <c r="J32" s="4">
        <v>21928</v>
      </c>
      <c r="K32" s="4">
        <v>47367</v>
      </c>
      <c r="L32" s="1">
        <v>0</v>
      </c>
      <c r="M32" s="1">
        <v>0</v>
      </c>
      <c r="N32" s="1">
        <v>0</v>
      </c>
      <c r="O32" s="1">
        <v>0</v>
      </c>
      <c r="P32" s="1">
        <v>0</v>
      </c>
      <c r="Q32" s="4">
        <v>11527</v>
      </c>
      <c r="R32" s="1">
        <v>0</v>
      </c>
      <c r="S32" s="1">
        <v>0</v>
      </c>
      <c r="T32" s="1">
        <v>0</v>
      </c>
      <c r="U32" s="4">
        <v>74048</v>
      </c>
      <c r="V32" s="1">
        <v>0</v>
      </c>
      <c r="W32" s="4">
        <v>305540</v>
      </c>
      <c r="X32" s="1">
        <v>0</v>
      </c>
      <c r="Y32" s="4">
        <v>131438</v>
      </c>
      <c r="Z32" s="4">
        <v>32199</v>
      </c>
      <c r="AA32" s="4">
        <v>4700</v>
      </c>
      <c r="AB32" s="1">
        <v>180</v>
      </c>
      <c r="AC32" s="1">
        <v>20</v>
      </c>
      <c r="AD32" s="1">
        <v>0</v>
      </c>
      <c r="AE32" s="4">
        <v>6264</v>
      </c>
      <c r="AF32" s="1">
        <v>0</v>
      </c>
      <c r="AG32" s="1">
        <v>0</v>
      </c>
      <c r="AH32" s="1">
        <v>598</v>
      </c>
      <c r="AI32" s="1">
        <v>0</v>
      </c>
      <c r="AJ32" s="1">
        <v>0</v>
      </c>
      <c r="AK32" s="1">
        <v>0</v>
      </c>
      <c r="AL32" s="1">
        <v>0</v>
      </c>
      <c r="AM32" s="4">
        <v>278253</v>
      </c>
      <c r="AN32" s="1">
        <v>0</v>
      </c>
      <c r="AO32" s="1">
        <v>0</v>
      </c>
      <c r="AP32" s="1">
        <v>35</v>
      </c>
      <c r="AQ32" s="1">
        <v>0</v>
      </c>
      <c r="AR32" s="4">
        <v>63022</v>
      </c>
      <c r="AS32" s="4">
        <v>1920</v>
      </c>
      <c r="AT32" s="1">
        <v>0</v>
      </c>
      <c r="AU32" s="1">
        <v>0</v>
      </c>
      <c r="AV32" s="4">
        <v>1015</v>
      </c>
      <c r="AW32" s="4">
        <v>8868</v>
      </c>
      <c r="AX32" s="1">
        <v>0</v>
      </c>
      <c r="AY32" s="1">
        <v>0</v>
      </c>
      <c r="AZ32" s="4">
        <v>3136</v>
      </c>
      <c r="BA32" s="4">
        <v>15513</v>
      </c>
      <c r="BB32" s="1">
        <v>0</v>
      </c>
      <c r="BC32" s="1">
        <v>0</v>
      </c>
      <c r="BD32" s="1">
        <v>0</v>
      </c>
      <c r="BE32" s="4">
        <v>6345</v>
      </c>
      <c r="BF32" s="1">
        <v>0</v>
      </c>
      <c r="BG32" s="4">
        <v>143998</v>
      </c>
      <c r="BH32" s="4">
        <v>152103</v>
      </c>
      <c r="BI32" s="1">
        <v>0</v>
      </c>
      <c r="BJ32" s="1">
        <v>0</v>
      </c>
      <c r="BK32" s="1">
        <v>0</v>
      </c>
      <c r="BL32" s="4">
        <v>171714</v>
      </c>
      <c r="BM32" s="4">
        <v>37942</v>
      </c>
      <c r="BN32" s="4">
        <v>4860</v>
      </c>
      <c r="BO32" s="1">
        <v>0</v>
      </c>
      <c r="BP32" s="4">
        <v>101944</v>
      </c>
      <c r="BQ32" s="1">
        <v>143</v>
      </c>
      <c r="BR32" s="1">
        <v>0</v>
      </c>
      <c r="BS32" s="1">
        <v>0</v>
      </c>
      <c r="BT32" s="1">
        <v>0</v>
      </c>
      <c r="BU32" s="1">
        <v>2</v>
      </c>
      <c r="BV32" s="4">
        <v>123930</v>
      </c>
      <c r="BW32" s="1">
        <v>0</v>
      </c>
      <c r="BX32" s="1">
        <v>0</v>
      </c>
      <c r="BY32" s="1">
        <v>0</v>
      </c>
      <c r="BZ32" s="1">
        <v>0</v>
      </c>
      <c r="CA32" s="1">
        <v>0</v>
      </c>
      <c r="CB32" s="4">
        <v>183100</v>
      </c>
      <c r="CC32" s="1">
        <v>0</v>
      </c>
      <c r="CD32" s="4">
        <v>31002</v>
      </c>
      <c r="CE32" s="4">
        <v>3804</v>
      </c>
      <c r="CF32" s="4">
        <v>1355</v>
      </c>
      <c r="CG32" s="4">
        <v>89477</v>
      </c>
      <c r="CH32" s="1">
        <v>0</v>
      </c>
      <c r="CI32" s="4">
        <v>25427</v>
      </c>
      <c r="CJ32" s="4">
        <v>89568</v>
      </c>
      <c r="CK32" s="4">
        <v>80122</v>
      </c>
      <c r="CL32" s="1">
        <v>0</v>
      </c>
      <c r="CM32" s="1">
        <v>0</v>
      </c>
      <c r="CN32" s="1">
        <v>0</v>
      </c>
      <c r="CO32" s="1">
        <v>0</v>
      </c>
      <c r="CP32" s="1">
        <v>0</v>
      </c>
      <c r="CQ32" s="1">
        <v>0</v>
      </c>
      <c r="CR32" s="1">
        <v>27</v>
      </c>
      <c r="CS32" s="4">
        <v>21234</v>
      </c>
      <c r="CT32" s="4">
        <v>55194</v>
      </c>
      <c r="CU32" s="4">
        <v>75170</v>
      </c>
      <c r="CV32" s="4">
        <v>308132</v>
      </c>
      <c r="CW32" s="4">
        <v>2354</v>
      </c>
      <c r="CX32" s="1">
        <v>0</v>
      </c>
      <c r="CY32" s="1">
        <v>0</v>
      </c>
      <c r="CZ32" s="1">
        <v>0</v>
      </c>
    </row>
    <row r="33" spans="1:104">
      <c r="A33" s="1" t="s">
        <v>155</v>
      </c>
      <c r="B33" s="1" t="s">
        <v>156</v>
      </c>
      <c r="C33" s="4">
        <v>25853</v>
      </c>
      <c r="D33" s="4">
        <v>147570</v>
      </c>
      <c r="E33" s="4">
        <v>20182</v>
      </c>
      <c r="F33" s="1">
        <v>0</v>
      </c>
      <c r="G33" s="4">
        <v>511202</v>
      </c>
      <c r="H33" s="4">
        <v>144051</v>
      </c>
      <c r="I33" s="4">
        <v>84842</v>
      </c>
      <c r="J33" s="4">
        <v>73187</v>
      </c>
      <c r="K33" s="4">
        <v>252978</v>
      </c>
      <c r="L33" s="1">
        <v>0</v>
      </c>
      <c r="M33" s="1">
        <v>0</v>
      </c>
      <c r="N33" s="1">
        <v>0</v>
      </c>
      <c r="O33" s="4">
        <v>6046</v>
      </c>
      <c r="P33" s="1">
        <v>491</v>
      </c>
      <c r="Q33" s="4">
        <v>25390</v>
      </c>
      <c r="R33" s="4">
        <v>17933</v>
      </c>
      <c r="S33" s="1">
        <v>0</v>
      </c>
      <c r="T33" s="1">
        <v>0</v>
      </c>
      <c r="U33" s="4">
        <v>404685</v>
      </c>
      <c r="V33" s="1">
        <v>0</v>
      </c>
      <c r="W33" s="4">
        <v>89945</v>
      </c>
      <c r="X33" s="4">
        <v>27748</v>
      </c>
      <c r="Y33" s="4">
        <v>1494581</v>
      </c>
      <c r="Z33" s="4">
        <v>408526</v>
      </c>
      <c r="AA33" s="4">
        <v>93513</v>
      </c>
      <c r="AB33" s="4">
        <v>72960</v>
      </c>
      <c r="AC33" s="4">
        <v>3835</v>
      </c>
      <c r="AD33" s="4">
        <v>41236</v>
      </c>
      <c r="AE33" s="4">
        <v>99257</v>
      </c>
      <c r="AF33" s="1">
        <v>0</v>
      </c>
      <c r="AG33" s="4">
        <v>65145</v>
      </c>
      <c r="AH33" s="4">
        <v>93536</v>
      </c>
      <c r="AI33" s="1">
        <v>0</v>
      </c>
      <c r="AJ33" s="4">
        <v>5946</v>
      </c>
      <c r="AK33" s="4">
        <v>193914</v>
      </c>
      <c r="AL33" s="1">
        <v>0</v>
      </c>
      <c r="AM33" s="4">
        <v>581371</v>
      </c>
      <c r="AN33" s="4">
        <v>19138</v>
      </c>
      <c r="AO33" s="1">
        <v>0</v>
      </c>
      <c r="AP33" s="4">
        <v>251751</v>
      </c>
      <c r="AQ33" s="4">
        <v>3608</v>
      </c>
      <c r="AR33" s="4">
        <v>101071</v>
      </c>
      <c r="AS33" s="4">
        <v>35938</v>
      </c>
      <c r="AT33" s="4">
        <v>18041</v>
      </c>
      <c r="AU33" s="1">
        <v>0</v>
      </c>
      <c r="AV33" s="4">
        <v>25633</v>
      </c>
      <c r="AW33" s="4">
        <v>33010</v>
      </c>
      <c r="AX33" s="4">
        <v>6698463</v>
      </c>
      <c r="AY33" s="4">
        <v>193482</v>
      </c>
      <c r="AZ33" s="4">
        <v>32844</v>
      </c>
      <c r="BA33" s="4">
        <v>18416</v>
      </c>
      <c r="BB33" s="1">
        <v>0</v>
      </c>
      <c r="BC33" s="4">
        <v>53219</v>
      </c>
      <c r="BD33" s="1">
        <v>0</v>
      </c>
      <c r="BE33" s="4">
        <v>482741</v>
      </c>
      <c r="BF33" s="4">
        <v>16731</v>
      </c>
      <c r="BG33" s="4">
        <v>243971</v>
      </c>
      <c r="BH33" s="4">
        <v>277098</v>
      </c>
      <c r="BI33" s="4">
        <v>161127</v>
      </c>
      <c r="BJ33" s="4">
        <v>28076</v>
      </c>
      <c r="BK33" s="4">
        <v>34995</v>
      </c>
      <c r="BL33" s="4">
        <v>1220754</v>
      </c>
      <c r="BM33" s="4">
        <v>135745</v>
      </c>
      <c r="BN33" s="4">
        <v>55525</v>
      </c>
      <c r="BO33" s="4">
        <v>53374</v>
      </c>
      <c r="BP33" s="4">
        <v>1166384</v>
      </c>
      <c r="BQ33" s="1">
        <v>48</v>
      </c>
      <c r="BR33" s="1">
        <v>0</v>
      </c>
      <c r="BS33" s="4">
        <v>51935</v>
      </c>
      <c r="BT33" s="4">
        <v>7078</v>
      </c>
      <c r="BU33" s="4">
        <v>173671</v>
      </c>
      <c r="BV33" s="4">
        <v>178741</v>
      </c>
      <c r="BW33" s="1">
        <v>0</v>
      </c>
      <c r="BX33" s="4">
        <v>52921</v>
      </c>
      <c r="BY33" s="4">
        <v>2429</v>
      </c>
      <c r="BZ33" s="1">
        <v>0</v>
      </c>
      <c r="CA33" s="1">
        <v>0</v>
      </c>
      <c r="CB33" s="4">
        <v>440460</v>
      </c>
      <c r="CC33" s="4">
        <v>6914</v>
      </c>
      <c r="CD33" s="4">
        <v>88862</v>
      </c>
      <c r="CE33" s="4">
        <v>41144</v>
      </c>
      <c r="CF33" s="4">
        <v>38114</v>
      </c>
      <c r="CG33" s="4">
        <v>165061</v>
      </c>
      <c r="CH33" s="4">
        <v>51658</v>
      </c>
      <c r="CI33" s="4">
        <v>27777</v>
      </c>
      <c r="CJ33" s="4">
        <v>139246</v>
      </c>
      <c r="CK33" s="4">
        <v>326869</v>
      </c>
      <c r="CL33" s="1">
        <v>0</v>
      </c>
      <c r="CM33" s="1">
        <v>0</v>
      </c>
      <c r="CN33" s="1">
        <v>0</v>
      </c>
      <c r="CO33" s="1">
        <v>0</v>
      </c>
      <c r="CP33" s="4">
        <v>282363</v>
      </c>
      <c r="CQ33" s="4">
        <v>26701</v>
      </c>
      <c r="CR33" s="4">
        <v>21618</v>
      </c>
      <c r="CS33" s="4">
        <v>104990</v>
      </c>
      <c r="CT33" s="4">
        <v>475082</v>
      </c>
      <c r="CU33" s="4">
        <v>654943</v>
      </c>
      <c r="CV33" s="4">
        <v>768350</v>
      </c>
      <c r="CW33" s="4">
        <v>164286</v>
      </c>
      <c r="CX33" s="4">
        <v>17474</v>
      </c>
      <c r="CY33" s="1">
        <v>0</v>
      </c>
      <c r="CZ33" s="1">
        <v>0</v>
      </c>
    </row>
    <row r="34" spans="1:104">
      <c r="A34" s="1" t="s">
        <v>157</v>
      </c>
      <c r="B34" s="1" t="s">
        <v>158</v>
      </c>
      <c r="C34" s="4">
        <v>16333</v>
      </c>
      <c r="D34" s="4">
        <v>59865</v>
      </c>
      <c r="E34" s="4">
        <v>17993</v>
      </c>
      <c r="F34" s="1">
        <v>0</v>
      </c>
      <c r="G34" s="4">
        <v>56297</v>
      </c>
      <c r="H34" s="4">
        <v>22722</v>
      </c>
      <c r="I34" s="4">
        <v>34950</v>
      </c>
      <c r="J34" s="4">
        <v>31583</v>
      </c>
      <c r="K34" s="4">
        <v>65159</v>
      </c>
      <c r="L34" s="1">
        <v>0</v>
      </c>
      <c r="M34" s="1">
        <v>0</v>
      </c>
      <c r="N34" s="1">
        <v>0</v>
      </c>
      <c r="O34" s="4">
        <v>4329</v>
      </c>
      <c r="P34" s="4">
        <v>3360</v>
      </c>
      <c r="Q34" s="4">
        <v>11078</v>
      </c>
      <c r="R34" s="4">
        <v>6962</v>
      </c>
      <c r="S34" s="4">
        <v>38557</v>
      </c>
      <c r="T34" s="1">
        <v>0</v>
      </c>
      <c r="U34" s="4">
        <v>55976</v>
      </c>
      <c r="V34" s="1">
        <v>0</v>
      </c>
      <c r="W34" s="4">
        <v>191256</v>
      </c>
      <c r="X34" s="4">
        <v>13239</v>
      </c>
      <c r="Y34" s="4">
        <v>190606</v>
      </c>
      <c r="Z34" s="4">
        <v>71382</v>
      </c>
      <c r="AA34" s="4">
        <v>33364</v>
      </c>
      <c r="AB34" s="4">
        <v>66109</v>
      </c>
      <c r="AC34" s="4">
        <v>5343</v>
      </c>
      <c r="AD34" s="4">
        <v>22724</v>
      </c>
      <c r="AE34" s="4">
        <v>4016</v>
      </c>
      <c r="AF34" s="1">
        <v>0</v>
      </c>
      <c r="AG34" s="4">
        <v>36660</v>
      </c>
      <c r="AH34" s="4">
        <v>64702</v>
      </c>
      <c r="AI34" s="1">
        <v>0</v>
      </c>
      <c r="AJ34" s="4">
        <v>14495</v>
      </c>
      <c r="AK34" s="4">
        <v>12611</v>
      </c>
      <c r="AL34" s="1">
        <v>0</v>
      </c>
      <c r="AM34" s="4">
        <v>95296</v>
      </c>
      <c r="AN34" s="4">
        <v>46597</v>
      </c>
      <c r="AO34" s="1">
        <v>0</v>
      </c>
      <c r="AP34" s="4">
        <v>39374</v>
      </c>
      <c r="AQ34" s="4">
        <v>45379</v>
      </c>
      <c r="AR34" s="4">
        <v>170835</v>
      </c>
      <c r="AS34" s="4">
        <v>7310</v>
      </c>
      <c r="AT34" s="4">
        <v>27640</v>
      </c>
      <c r="AU34" s="4">
        <v>1206</v>
      </c>
      <c r="AV34" s="4">
        <v>8506</v>
      </c>
      <c r="AW34" s="4">
        <v>79229</v>
      </c>
      <c r="AX34" s="4">
        <v>467415</v>
      </c>
      <c r="AY34" s="4">
        <v>24289</v>
      </c>
      <c r="AZ34" s="4">
        <v>8096</v>
      </c>
      <c r="BA34" s="4">
        <v>18386</v>
      </c>
      <c r="BB34" s="1">
        <v>0</v>
      </c>
      <c r="BC34" s="4">
        <v>29453</v>
      </c>
      <c r="BD34" s="4">
        <v>7211</v>
      </c>
      <c r="BE34" s="4">
        <v>434909</v>
      </c>
      <c r="BF34" s="4">
        <v>8587</v>
      </c>
      <c r="BG34" s="4">
        <v>65249</v>
      </c>
      <c r="BH34" s="4">
        <v>98498</v>
      </c>
      <c r="BI34" s="4">
        <v>61890</v>
      </c>
      <c r="BJ34" s="4">
        <v>54672</v>
      </c>
      <c r="BK34" s="4">
        <v>13068</v>
      </c>
      <c r="BL34" s="4">
        <v>195108</v>
      </c>
      <c r="BM34" s="4">
        <v>20634</v>
      </c>
      <c r="BN34" s="4">
        <v>13573</v>
      </c>
      <c r="BO34" s="4">
        <v>10911</v>
      </c>
      <c r="BP34" s="4">
        <v>109577</v>
      </c>
      <c r="BQ34" s="4">
        <v>13999</v>
      </c>
      <c r="BR34" s="1">
        <v>0</v>
      </c>
      <c r="BS34" s="4">
        <v>30370</v>
      </c>
      <c r="BT34" s="4">
        <v>26653</v>
      </c>
      <c r="BU34" s="4">
        <v>106099</v>
      </c>
      <c r="BV34" s="4">
        <v>61179</v>
      </c>
      <c r="BW34" s="4">
        <v>8982</v>
      </c>
      <c r="BX34" s="4">
        <v>27278</v>
      </c>
      <c r="BY34" s="4">
        <v>56055</v>
      </c>
      <c r="BZ34" s="1">
        <v>0</v>
      </c>
      <c r="CA34" s="1">
        <v>0</v>
      </c>
      <c r="CB34" s="4">
        <v>101982</v>
      </c>
      <c r="CC34" s="4">
        <v>117170</v>
      </c>
      <c r="CD34" s="4">
        <v>84512</v>
      </c>
      <c r="CE34" s="4">
        <v>3837</v>
      </c>
      <c r="CF34" s="4">
        <v>50094</v>
      </c>
      <c r="CG34" s="4">
        <v>66386</v>
      </c>
      <c r="CH34" s="4">
        <v>23916</v>
      </c>
      <c r="CI34" s="4">
        <v>27350</v>
      </c>
      <c r="CJ34" s="4">
        <v>42976</v>
      </c>
      <c r="CK34" s="4">
        <v>93190</v>
      </c>
      <c r="CL34" s="4">
        <v>52135</v>
      </c>
      <c r="CM34" s="1">
        <v>0</v>
      </c>
      <c r="CN34" s="1">
        <v>0</v>
      </c>
      <c r="CO34" s="1">
        <v>0</v>
      </c>
      <c r="CP34" s="4">
        <v>55579</v>
      </c>
      <c r="CQ34" s="4">
        <v>29171</v>
      </c>
      <c r="CR34" s="4">
        <v>17501</v>
      </c>
      <c r="CS34" s="4">
        <v>31526</v>
      </c>
      <c r="CT34" s="4">
        <v>13664</v>
      </c>
      <c r="CU34" s="4">
        <v>39779</v>
      </c>
      <c r="CV34" s="4">
        <v>59396</v>
      </c>
      <c r="CW34" s="4">
        <v>11112</v>
      </c>
      <c r="CX34" s="1">
        <v>84</v>
      </c>
      <c r="CY34" s="1">
        <v>0</v>
      </c>
      <c r="CZ34" s="1">
        <v>0</v>
      </c>
    </row>
    <row r="35" spans="1:104">
      <c r="A35" s="1" t="s">
        <v>159</v>
      </c>
      <c r="B35" s="1" t="s">
        <v>160</v>
      </c>
      <c r="C35" s="4">
        <v>1260</v>
      </c>
      <c r="D35" s="1">
        <v>955</v>
      </c>
      <c r="E35" s="1">
        <v>493</v>
      </c>
      <c r="F35" s="1">
        <v>0</v>
      </c>
      <c r="G35" s="4">
        <v>2350</v>
      </c>
      <c r="H35" s="1">
        <v>141</v>
      </c>
      <c r="I35" s="1">
        <v>664</v>
      </c>
      <c r="J35" s="4">
        <v>5669</v>
      </c>
      <c r="K35" s="1">
        <v>746</v>
      </c>
      <c r="L35" s="1">
        <v>0</v>
      </c>
      <c r="M35" s="1">
        <v>0</v>
      </c>
      <c r="N35" s="1">
        <v>0</v>
      </c>
      <c r="O35" s="1">
        <v>653</v>
      </c>
      <c r="P35" s="1">
        <v>265</v>
      </c>
      <c r="Q35" s="4">
        <v>1343</v>
      </c>
      <c r="R35" s="1">
        <v>0</v>
      </c>
      <c r="S35" s="1">
        <v>0</v>
      </c>
      <c r="T35" s="1">
        <v>0</v>
      </c>
      <c r="U35" s="4">
        <v>2132</v>
      </c>
      <c r="V35" s="1">
        <v>0</v>
      </c>
      <c r="W35" s="4">
        <v>3789</v>
      </c>
      <c r="X35" s="1">
        <v>224</v>
      </c>
      <c r="Y35" s="4">
        <v>15226</v>
      </c>
      <c r="Z35" s="4">
        <v>2800</v>
      </c>
      <c r="AA35" s="4">
        <v>4856</v>
      </c>
      <c r="AB35" s="1">
        <v>698</v>
      </c>
      <c r="AC35" s="4">
        <v>4395</v>
      </c>
      <c r="AD35" s="4">
        <v>4308</v>
      </c>
      <c r="AE35" s="1">
        <v>5</v>
      </c>
      <c r="AF35" s="1">
        <v>0</v>
      </c>
      <c r="AG35" s="4">
        <v>2040</v>
      </c>
      <c r="AH35" s="4">
        <v>3979</v>
      </c>
      <c r="AI35" s="1">
        <v>0</v>
      </c>
      <c r="AJ35" s="1">
        <v>0</v>
      </c>
      <c r="AK35" s="1">
        <v>52</v>
      </c>
      <c r="AL35" s="1">
        <v>0</v>
      </c>
      <c r="AM35" s="4">
        <v>3653</v>
      </c>
      <c r="AN35" s="4">
        <v>6514</v>
      </c>
      <c r="AO35" s="1">
        <v>0</v>
      </c>
      <c r="AP35" s="4">
        <v>1616</v>
      </c>
      <c r="AQ35" s="1">
        <v>82</v>
      </c>
      <c r="AR35" s="4">
        <v>6330</v>
      </c>
      <c r="AS35" s="1">
        <v>64</v>
      </c>
      <c r="AT35" s="1">
        <v>774</v>
      </c>
      <c r="AU35" s="1">
        <v>0</v>
      </c>
      <c r="AV35" s="1">
        <v>132</v>
      </c>
      <c r="AW35" s="4">
        <v>3093</v>
      </c>
      <c r="AX35" s="4">
        <v>17875</v>
      </c>
      <c r="AY35" s="1">
        <v>589</v>
      </c>
      <c r="AZ35" s="1">
        <v>260</v>
      </c>
      <c r="BA35" s="1">
        <v>226</v>
      </c>
      <c r="BB35" s="1">
        <v>0</v>
      </c>
      <c r="BC35" s="4">
        <v>1294</v>
      </c>
      <c r="BD35" s="1">
        <v>192</v>
      </c>
      <c r="BE35" s="4">
        <v>1271</v>
      </c>
      <c r="BF35" s="1">
        <v>884</v>
      </c>
      <c r="BG35" s="4">
        <v>4241</v>
      </c>
      <c r="BH35" s="4">
        <v>17395</v>
      </c>
      <c r="BI35" s="4">
        <v>7829</v>
      </c>
      <c r="BJ35" s="1">
        <v>68</v>
      </c>
      <c r="BK35" s="1">
        <v>163</v>
      </c>
      <c r="BL35" s="4">
        <v>15118</v>
      </c>
      <c r="BM35" s="1">
        <v>565</v>
      </c>
      <c r="BN35" s="1">
        <v>147</v>
      </c>
      <c r="BO35" s="1">
        <v>0</v>
      </c>
      <c r="BP35" s="4">
        <v>2032</v>
      </c>
      <c r="BQ35" s="1">
        <v>890</v>
      </c>
      <c r="BR35" s="1">
        <v>0</v>
      </c>
      <c r="BS35" s="1">
        <v>112</v>
      </c>
      <c r="BT35" s="1">
        <v>515</v>
      </c>
      <c r="BU35" s="4">
        <v>4807</v>
      </c>
      <c r="BV35" s="4">
        <v>9803</v>
      </c>
      <c r="BW35" s="1">
        <v>56</v>
      </c>
      <c r="BX35" s="4">
        <v>1174</v>
      </c>
      <c r="BY35" s="4">
        <v>3306</v>
      </c>
      <c r="BZ35" s="1">
        <v>0</v>
      </c>
      <c r="CA35" s="1">
        <v>0</v>
      </c>
      <c r="CB35" s="4">
        <v>3512</v>
      </c>
      <c r="CC35" s="1">
        <v>526</v>
      </c>
      <c r="CD35" s="4">
        <v>4517</v>
      </c>
      <c r="CE35" s="4">
        <v>1038</v>
      </c>
      <c r="CF35" s="1">
        <v>338</v>
      </c>
      <c r="CG35" s="1">
        <v>716</v>
      </c>
      <c r="CH35" s="1">
        <v>0</v>
      </c>
      <c r="CI35" s="1">
        <v>51</v>
      </c>
      <c r="CJ35" s="4">
        <v>5931</v>
      </c>
      <c r="CK35" s="4">
        <v>4576</v>
      </c>
      <c r="CL35" s="1">
        <v>0</v>
      </c>
      <c r="CM35" s="1">
        <v>0</v>
      </c>
      <c r="CN35" s="1">
        <v>0</v>
      </c>
      <c r="CO35" s="1">
        <v>0</v>
      </c>
      <c r="CP35" s="4">
        <v>4136</v>
      </c>
      <c r="CQ35" s="1">
        <v>187</v>
      </c>
      <c r="CR35" s="1">
        <v>986</v>
      </c>
      <c r="CS35" s="4">
        <v>1061</v>
      </c>
      <c r="CT35" s="1">
        <v>810</v>
      </c>
      <c r="CU35" s="4">
        <v>1839</v>
      </c>
      <c r="CV35" s="4">
        <v>2290</v>
      </c>
      <c r="CW35" s="1">
        <v>0</v>
      </c>
      <c r="CX35" s="1">
        <v>0</v>
      </c>
      <c r="CY35" s="1">
        <v>0</v>
      </c>
      <c r="CZ35" s="1">
        <v>0</v>
      </c>
    </row>
    <row r="36" spans="1:104">
      <c r="A36" s="1" t="s">
        <v>161</v>
      </c>
      <c r="B36" s="1" t="s">
        <v>162</v>
      </c>
      <c r="C36" s="4">
        <v>1690</v>
      </c>
      <c r="D36" s="4">
        <v>17888</v>
      </c>
      <c r="E36" s="4">
        <v>5893</v>
      </c>
      <c r="F36" s="1">
        <v>0</v>
      </c>
      <c r="G36" s="4">
        <v>25571</v>
      </c>
      <c r="H36" s="4">
        <v>14340</v>
      </c>
      <c r="I36" s="4">
        <v>7012</v>
      </c>
      <c r="J36" s="4">
        <v>8760</v>
      </c>
      <c r="K36" s="4">
        <v>40248</v>
      </c>
      <c r="L36" s="1">
        <v>0</v>
      </c>
      <c r="M36" s="1">
        <v>0</v>
      </c>
      <c r="N36" s="1">
        <v>0</v>
      </c>
      <c r="O36" s="4">
        <v>4665</v>
      </c>
      <c r="P36" s="4">
        <v>5252</v>
      </c>
      <c r="Q36" s="1">
        <v>753</v>
      </c>
      <c r="R36" s="4">
        <v>4321</v>
      </c>
      <c r="S36" s="4">
        <v>2252</v>
      </c>
      <c r="T36" s="1">
        <v>0</v>
      </c>
      <c r="U36" s="4">
        <v>15932</v>
      </c>
      <c r="V36" s="1">
        <v>0</v>
      </c>
      <c r="W36" s="4">
        <v>36510</v>
      </c>
      <c r="X36" s="4">
        <v>3896</v>
      </c>
      <c r="Y36" s="4">
        <v>94506</v>
      </c>
      <c r="Z36" s="4">
        <v>33727</v>
      </c>
      <c r="AA36" s="4">
        <v>14993</v>
      </c>
      <c r="AB36" s="4">
        <v>2220</v>
      </c>
      <c r="AC36" s="1">
        <v>51</v>
      </c>
      <c r="AD36" s="4">
        <v>36446</v>
      </c>
      <c r="AE36" s="4">
        <v>24159</v>
      </c>
      <c r="AF36" s="1">
        <v>0</v>
      </c>
      <c r="AG36" s="4">
        <v>6744</v>
      </c>
      <c r="AH36" s="4">
        <v>24989</v>
      </c>
      <c r="AI36" s="1">
        <v>0</v>
      </c>
      <c r="AJ36" s="4">
        <v>6463</v>
      </c>
      <c r="AK36" s="4">
        <v>11964</v>
      </c>
      <c r="AL36" s="1">
        <v>0</v>
      </c>
      <c r="AM36" s="4">
        <v>71079</v>
      </c>
      <c r="AN36" s="4">
        <v>7573</v>
      </c>
      <c r="AO36" s="1">
        <v>0</v>
      </c>
      <c r="AP36" s="4">
        <v>25838</v>
      </c>
      <c r="AQ36" s="4">
        <v>5952</v>
      </c>
      <c r="AR36" s="4">
        <v>58130</v>
      </c>
      <c r="AS36" s="4">
        <v>8527</v>
      </c>
      <c r="AT36" s="4">
        <v>14670</v>
      </c>
      <c r="AU36" s="1">
        <v>0</v>
      </c>
      <c r="AV36" s="4">
        <v>2496</v>
      </c>
      <c r="AW36" s="4">
        <v>23347</v>
      </c>
      <c r="AX36" s="4">
        <v>335229</v>
      </c>
      <c r="AY36" s="4">
        <v>18742</v>
      </c>
      <c r="AZ36" s="4">
        <v>3152</v>
      </c>
      <c r="BA36" s="4">
        <v>6439</v>
      </c>
      <c r="BB36" s="1">
        <v>0</v>
      </c>
      <c r="BC36" s="4">
        <v>11207</v>
      </c>
      <c r="BD36" s="4">
        <v>4159</v>
      </c>
      <c r="BE36" s="4">
        <v>34872</v>
      </c>
      <c r="BF36" s="4">
        <v>9558</v>
      </c>
      <c r="BG36" s="4">
        <v>17798</v>
      </c>
      <c r="BH36" s="4">
        <v>48356</v>
      </c>
      <c r="BI36" s="4">
        <v>7731</v>
      </c>
      <c r="BJ36" s="4">
        <v>9352</v>
      </c>
      <c r="BK36" s="4">
        <v>3720</v>
      </c>
      <c r="BL36" s="4">
        <v>147659</v>
      </c>
      <c r="BM36" s="4">
        <v>17095</v>
      </c>
      <c r="BN36" s="4">
        <v>5560</v>
      </c>
      <c r="BO36" s="1">
        <v>0</v>
      </c>
      <c r="BP36" s="4">
        <v>57408</v>
      </c>
      <c r="BQ36" s="1">
        <v>186</v>
      </c>
      <c r="BR36" s="1">
        <v>0</v>
      </c>
      <c r="BS36" s="4">
        <v>1921</v>
      </c>
      <c r="BT36" s="4">
        <v>8953</v>
      </c>
      <c r="BU36" s="4">
        <v>22078</v>
      </c>
      <c r="BV36" s="4">
        <v>42995</v>
      </c>
      <c r="BW36" s="4">
        <v>5947</v>
      </c>
      <c r="BX36" s="4">
        <v>18693</v>
      </c>
      <c r="BY36" s="4">
        <v>12375</v>
      </c>
      <c r="BZ36" s="1">
        <v>0</v>
      </c>
      <c r="CA36" s="1">
        <v>0</v>
      </c>
      <c r="CB36" s="4">
        <v>23857</v>
      </c>
      <c r="CC36" s="4">
        <v>2693</v>
      </c>
      <c r="CD36" s="4">
        <v>17478</v>
      </c>
      <c r="CE36" s="4">
        <v>6531</v>
      </c>
      <c r="CF36" s="4">
        <v>4794</v>
      </c>
      <c r="CG36" s="4">
        <v>4263</v>
      </c>
      <c r="CH36" s="4">
        <v>5300</v>
      </c>
      <c r="CI36" s="4">
        <v>15957</v>
      </c>
      <c r="CJ36" s="4">
        <v>108680</v>
      </c>
      <c r="CK36" s="4">
        <v>28293</v>
      </c>
      <c r="CL36" s="1">
        <v>0</v>
      </c>
      <c r="CM36" s="1">
        <v>0</v>
      </c>
      <c r="CN36" s="1">
        <v>0</v>
      </c>
      <c r="CO36" s="1">
        <v>0</v>
      </c>
      <c r="CP36" s="4">
        <v>40622</v>
      </c>
      <c r="CQ36" s="4">
        <v>14065</v>
      </c>
      <c r="CR36" s="4">
        <v>59479</v>
      </c>
      <c r="CS36" s="4">
        <v>12586</v>
      </c>
      <c r="CT36" s="4">
        <v>23238</v>
      </c>
      <c r="CU36" s="4">
        <v>10013</v>
      </c>
      <c r="CV36" s="4">
        <v>20212</v>
      </c>
      <c r="CW36" s="1">
        <v>0</v>
      </c>
      <c r="CX36" s="1">
        <v>72</v>
      </c>
      <c r="CY36" s="4">
        <v>197198</v>
      </c>
      <c r="CZ36" s="1">
        <v>0</v>
      </c>
    </row>
    <row r="37" spans="1:104">
      <c r="A37" s="1" t="s">
        <v>163</v>
      </c>
      <c r="B37" s="1" t="s">
        <v>164</v>
      </c>
    </row>
    <row r="38" spans="1:104">
      <c r="A38" s="1" t="s">
        <v>165</v>
      </c>
      <c r="B38" s="1" t="s">
        <v>166</v>
      </c>
      <c r="C38" s="4">
        <v>468176</v>
      </c>
      <c r="D38" s="4">
        <v>708314</v>
      </c>
      <c r="E38" s="1">
        <v>0</v>
      </c>
      <c r="F38" s="1">
        <v>0</v>
      </c>
      <c r="G38" s="4">
        <v>976533</v>
      </c>
      <c r="H38" s="4">
        <v>206386</v>
      </c>
      <c r="I38" s="4">
        <v>93365</v>
      </c>
      <c r="J38" s="4">
        <v>148889</v>
      </c>
      <c r="K38" s="4">
        <v>488933</v>
      </c>
      <c r="L38" s="1">
        <v>0</v>
      </c>
      <c r="M38" s="1">
        <v>0</v>
      </c>
      <c r="N38" s="1">
        <v>0</v>
      </c>
      <c r="O38" s="4">
        <v>117174</v>
      </c>
      <c r="P38" s="4">
        <v>39332</v>
      </c>
      <c r="Q38" s="1">
        <v>0</v>
      </c>
      <c r="R38" s="4">
        <v>87138</v>
      </c>
      <c r="S38" s="4">
        <v>124443</v>
      </c>
      <c r="T38" s="1">
        <v>0</v>
      </c>
      <c r="V38" s="1">
        <v>0</v>
      </c>
      <c r="W38" s="4">
        <v>822223</v>
      </c>
      <c r="X38" s="1">
        <v>0</v>
      </c>
      <c r="Y38" s="4">
        <v>2541354</v>
      </c>
      <c r="Z38" s="4">
        <v>211814</v>
      </c>
      <c r="AA38" s="1">
        <v>0</v>
      </c>
      <c r="AB38" s="1">
        <v>0</v>
      </c>
      <c r="AC38" s="4">
        <v>1195</v>
      </c>
      <c r="AD38" s="4">
        <v>207937</v>
      </c>
      <c r="AE38" s="4">
        <v>132238</v>
      </c>
      <c r="AF38" s="1">
        <v>0</v>
      </c>
      <c r="AG38" s="4">
        <v>90978</v>
      </c>
      <c r="AH38" s="1">
        <v>0</v>
      </c>
      <c r="AI38" s="1">
        <v>0</v>
      </c>
      <c r="AJ38" s="4">
        <v>55717</v>
      </c>
      <c r="AK38" s="4">
        <v>171343</v>
      </c>
      <c r="AL38" s="1">
        <v>0</v>
      </c>
      <c r="AM38" s="4">
        <v>456652</v>
      </c>
      <c r="AN38" s="1">
        <v>0</v>
      </c>
      <c r="AO38" s="1">
        <v>0</v>
      </c>
      <c r="AP38" s="1">
        <v>0</v>
      </c>
      <c r="AQ38" s="4">
        <v>51346</v>
      </c>
      <c r="AS38" s="1">
        <v>0</v>
      </c>
      <c r="AT38" s="4">
        <v>90987</v>
      </c>
      <c r="AU38" s="4">
        <v>41973</v>
      </c>
      <c r="AV38" s="1">
        <v>0</v>
      </c>
      <c r="AW38" s="4">
        <v>325728</v>
      </c>
      <c r="AX38" s="4">
        <v>1650484</v>
      </c>
      <c r="AY38" s="4">
        <v>249763</v>
      </c>
      <c r="AZ38" s="4">
        <v>41075</v>
      </c>
      <c r="BA38" s="1">
        <v>0</v>
      </c>
      <c r="BB38" s="1">
        <v>0</v>
      </c>
      <c r="BC38" s="4">
        <v>76045</v>
      </c>
      <c r="BD38" s="4">
        <v>21937</v>
      </c>
      <c r="BE38" s="4">
        <v>890883</v>
      </c>
      <c r="BF38" s="4">
        <v>69901</v>
      </c>
      <c r="BG38" s="4">
        <v>287434</v>
      </c>
      <c r="BH38" s="4">
        <v>408219</v>
      </c>
      <c r="BI38" s="4">
        <v>134576</v>
      </c>
      <c r="BJ38" s="4">
        <v>100409</v>
      </c>
      <c r="BK38" s="4">
        <v>54373</v>
      </c>
      <c r="BL38" s="4">
        <v>2388319</v>
      </c>
      <c r="BM38" s="4">
        <v>66272</v>
      </c>
      <c r="BN38" s="1">
        <v>0</v>
      </c>
      <c r="BO38" s="1">
        <v>0</v>
      </c>
      <c r="BP38" s="1">
        <v>0</v>
      </c>
      <c r="BQ38" s="1">
        <v>0</v>
      </c>
      <c r="BR38" s="1">
        <v>0</v>
      </c>
      <c r="BS38" s="4">
        <v>152078</v>
      </c>
      <c r="BT38" s="4">
        <v>127802</v>
      </c>
      <c r="BU38" s="4">
        <v>184737</v>
      </c>
      <c r="BV38" s="4">
        <v>312494</v>
      </c>
      <c r="BW38" s="4">
        <v>36645</v>
      </c>
      <c r="BX38" s="1">
        <v>0</v>
      </c>
      <c r="BY38" s="4">
        <v>136824</v>
      </c>
      <c r="BZ38" s="1">
        <v>0</v>
      </c>
      <c r="CA38" s="1">
        <v>0</v>
      </c>
      <c r="CB38" s="4">
        <v>1656048</v>
      </c>
      <c r="CC38" s="4">
        <v>422012</v>
      </c>
      <c r="CD38" s="4">
        <v>403352</v>
      </c>
      <c r="CE38" s="4">
        <v>157583</v>
      </c>
      <c r="CF38" s="4">
        <v>191228</v>
      </c>
      <c r="CG38" s="4">
        <v>192162</v>
      </c>
      <c r="CH38" s="4">
        <v>72358</v>
      </c>
      <c r="CI38" s="4">
        <v>93482</v>
      </c>
      <c r="CJ38" s="4">
        <v>252141</v>
      </c>
      <c r="CK38" s="4">
        <v>435971</v>
      </c>
      <c r="CL38" s="4">
        <v>124114</v>
      </c>
      <c r="CM38" s="1">
        <v>0</v>
      </c>
      <c r="CN38" s="1">
        <v>0</v>
      </c>
      <c r="CO38" s="1">
        <v>0</v>
      </c>
      <c r="CP38" s="4">
        <v>354994</v>
      </c>
      <c r="CQ38" s="4">
        <v>243168</v>
      </c>
      <c r="CR38" s="4">
        <v>203898</v>
      </c>
      <c r="CS38" s="4">
        <v>83526</v>
      </c>
      <c r="CT38" s="4">
        <v>144234</v>
      </c>
      <c r="CU38" s="4">
        <v>435072</v>
      </c>
      <c r="CV38" s="4">
        <v>508411</v>
      </c>
      <c r="CW38" s="4">
        <v>35874</v>
      </c>
      <c r="CX38" s="1">
        <v>0</v>
      </c>
      <c r="CY38" s="1">
        <v>0</v>
      </c>
      <c r="CZ38" s="1">
        <v>0</v>
      </c>
    </row>
    <row r="39" spans="1:104">
      <c r="A39" s="1" t="s">
        <v>167</v>
      </c>
      <c r="B39" s="1" t="s">
        <v>168</v>
      </c>
      <c r="C39" s="4">
        <v>2204</v>
      </c>
      <c r="D39" s="4">
        <v>44249</v>
      </c>
      <c r="E39" s="1">
        <v>0</v>
      </c>
      <c r="F39" s="1">
        <v>0</v>
      </c>
      <c r="G39" s="4">
        <v>153193</v>
      </c>
      <c r="H39" s="4">
        <v>99822</v>
      </c>
      <c r="I39" s="4">
        <v>37522</v>
      </c>
      <c r="J39" s="1">
        <v>81</v>
      </c>
      <c r="K39" s="4">
        <v>11413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V39" s="1">
        <v>0</v>
      </c>
      <c r="W39" s="1">
        <v>0</v>
      </c>
      <c r="X39" s="1">
        <v>0</v>
      </c>
      <c r="Y39" s="4">
        <v>245826</v>
      </c>
      <c r="Z39" s="4">
        <v>4556</v>
      </c>
      <c r="AA39" s="1">
        <v>0</v>
      </c>
      <c r="AB39" s="1">
        <v>0</v>
      </c>
      <c r="AC39" s="1">
        <v>312</v>
      </c>
      <c r="AD39" s="1">
        <v>0</v>
      </c>
      <c r="AE39" s="4">
        <v>67950</v>
      </c>
      <c r="AF39" s="1">
        <v>0</v>
      </c>
      <c r="AG39" s="4">
        <v>9421</v>
      </c>
      <c r="AH39" s="1">
        <v>0</v>
      </c>
      <c r="AI39" s="1">
        <v>0</v>
      </c>
      <c r="AJ39" s="1">
        <v>0</v>
      </c>
      <c r="AK39" s="1">
        <v>0</v>
      </c>
      <c r="AL39" s="1">
        <v>0</v>
      </c>
      <c r="AM39" s="1">
        <v>0</v>
      </c>
      <c r="AN39" s="1">
        <v>0</v>
      </c>
      <c r="AO39" s="1">
        <v>71</v>
      </c>
      <c r="AP39" s="1">
        <v>0</v>
      </c>
      <c r="AQ39" s="1">
        <v>0</v>
      </c>
      <c r="AS39" s="1">
        <v>0</v>
      </c>
      <c r="AT39" s="1">
        <v>0</v>
      </c>
      <c r="AU39" s="1">
        <v>0</v>
      </c>
      <c r="AV39" s="1">
        <v>0</v>
      </c>
      <c r="AW39" s="4">
        <v>9815</v>
      </c>
      <c r="AX39" s="4">
        <v>72605</v>
      </c>
      <c r="AY39" s="4">
        <v>3349</v>
      </c>
      <c r="AZ39" s="4">
        <v>8879</v>
      </c>
      <c r="BA39" s="1">
        <v>0</v>
      </c>
      <c r="BB39" s="1">
        <v>0</v>
      </c>
      <c r="BC39" s="1">
        <v>0</v>
      </c>
      <c r="BD39" s="1">
        <v>0</v>
      </c>
      <c r="BE39" s="4">
        <v>84293</v>
      </c>
      <c r="BF39" s="1">
        <v>5</v>
      </c>
      <c r="BG39" s="4">
        <v>5820</v>
      </c>
      <c r="BH39" s="4">
        <v>1742918</v>
      </c>
      <c r="BI39" s="4">
        <v>274093</v>
      </c>
      <c r="BJ39" s="4">
        <v>2225</v>
      </c>
      <c r="BK39" s="1">
        <v>0</v>
      </c>
      <c r="BL39" s="1">
        <v>0</v>
      </c>
      <c r="BM39" s="1">
        <v>171</v>
      </c>
      <c r="BN39" s="1">
        <v>0</v>
      </c>
      <c r="BO39" s="1">
        <v>0</v>
      </c>
      <c r="BP39" s="1">
        <v>0</v>
      </c>
      <c r="BQ39" s="1">
        <v>0</v>
      </c>
      <c r="BR39" s="1">
        <v>0</v>
      </c>
      <c r="BS39" s="1">
        <v>0</v>
      </c>
      <c r="BT39" s="1">
        <v>350</v>
      </c>
      <c r="BU39" s="4">
        <v>10753</v>
      </c>
      <c r="BV39" s="4">
        <v>1108463</v>
      </c>
      <c r="BW39" s="1">
        <v>0</v>
      </c>
      <c r="BX39" s="1">
        <v>0</v>
      </c>
      <c r="BY39" s="1">
        <v>0</v>
      </c>
      <c r="BZ39" s="1">
        <v>0</v>
      </c>
      <c r="CA39" s="1">
        <v>0</v>
      </c>
      <c r="CB39" s="4">
        <v>1103</v>
      </c>
      <c r="CC39" s="4">
        <v>1118</v>
      </c>
      <c r="CD39" s="4">
        <v>4878</v>
      </c>
      <c r="CE39" s="4">
        <v>17719</v>
      </c>
      <c r="CF39" s="4">
        <v>26817</v>
      </c>
      <c r="CG39" s="4">
        <v>2343</v>
      </c>
      <c r="CH39" s="4">
        <v>10179</v>
      </c>
      <c r="CI39" s="1">
        <v>65</v>
      </c>
      <c r="CJ39" s="4">
        <v>53100</v>
      </c>
      <c r="CK39" s="4">
        <v>501628</v>
      </c>
      <c r="CL39" s="1">
        <v>100</v>
      </c>
      <c r="CM39" s="1">
        <v>0</v>
      </c>
      <c r="CN39" s="1">
        <v>0</v>
      </c>
      <c r="CO39" s="1">
        <v>0</v>
      </c>
      <c r="CP39" s="4">
        <v>10152</v>
      </c>
      <c r="CQ39" s="4">
        <v>283488</v>
      </c>
      <c r="CR39" s="4">
        <v>118767</v>
      </c>
      <c r="CS39" s="4">
        <v>10097</v>
      </c>
      <c r="CT39" s="4">
        <v>5964</v>
      </c>
      <c r="CV39" s="1">
        <v>0</v>
      </c>
      <c r="CW39" s="4">
        <v>44337</v>
      </c>
      <c r="CX39" s="4">
        <v>33650</v>
      </c>
      <c r="CY39" s="1">
        <v>0</v>
      </c>
      <c r="CZ39" s="1">
        <v>0</v>
      </c>
    </row>
    <row r="40" spans="1:104">
      <c r="A40" s="1" t="s">
        <v>169</v>
      </c>
      <c r="B40" s="1" t="s">
        <v>170</v>
      </c>
      <c r="C40" s="4">
        <v>274259</v>
      </c>
      <c r="D40" s="4">
        <v>217229</v>
      </c>
      <c r="E40" s="1">
        <v>0</v>
      </c>
      <c r="F40" s="1">
        <v>0</v>
      </c>
      <c r="G40" s="4">
        <v>1292184</v>
      </c>
      <c r="H40" s="4">
        <v>73012</v>
      </c>
      <c r="I40" s="4">
        <v>29612</v>
      </c>
      <c r="J40" s="4">
        <v>4464</v>
      </c>
      <c r="K40" s="4">
        <v>826690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4">
        <v>155721</v>
      </c>
      <c r="R40" s="4">
        <v>26448</v>
      </c>
      <c r="S40" s="4">
        <v>1157</v>
      </c>
      <c r="T40" s="4">
        <v>15369</v>
      </c>
      <c r="U40" s="4">
        <v>522750</v>
      </c>
      <c r="V40" s="4">
        <v>32702</v>
      </c>
      <c r="W40" s="1">
        <v>5</v>
      </c>
      <c r="X40" s="1">
        <v>0</v>
      </c>
      <c r="Y40" s="4">
        <v>66365</v>
      </c>
      <c r="Z40" s="4">
        <v>31444</v>
      </c>
      <c r="AA40" s="1">
        <v>0</v>
      </c>
      <c r="AB40" s="1">
        <v>0</v>
      </c>
      <c r="AC40" s="1">
        <v>0</v>
      </c>
      <c r="AD40" s="4">
        <v>90401</v>
      </c>
      <c r="AE40" s="4">
        <v>106113</v>
      </c>
      <c r="AF40" s="1">
        <v>0</v>
      </c>
      <c r="AG40" s="1">
        <v>0</v>
      </c>
      <c r="AH40" s="1">
        <v>0</v>
      </c>
      <c r="AI40" s="1">
        <v>0</v>
      </c>
      <c r="AJ40" s="4">
        <v>1535</v>
      </c>
      <c r="AK40" s="1">
        <v>0</v>
      </c>
      <c r="AL40" s="1">
        <v>0</v>
      </c>
      <c r="AM40" s="1">
        <v>0</v>
      </c>
      <c r="AN40" s="1">
        <v>0</v>
      </c>
      <c r="AO40" s="4">
        <v>3720</v>
      </c>
      <c r="AP40" s="1">
        <v>0</v>
      </c>
      <c r="AQ40" s="4">
        <v>194036</v>
      </c>
      <c r="AS40" s="4">
        <v>42599</v>
      </c>
      <c r="AT40" s="4">
        <v>78620</v>
      </c>
      <c r="AU40" s="1">
        <v>0</v>
      </c>
      <c r="AV40" s="1">
        <v>0</v>
      </c>
      <c r="AW40" s="4">
        <v>8139</v>
      </c>
      <c r="AX40" s="4">
        <v>353878</v>
      </c>
      <c r="AY40" s="4">
        <v>13989</v>
      </c>
      <c r="AZ40" s="4">
        <v>3363</v>
      </c>
      <c r="BA40" s="1">
        <v>0</v>
      </c>
      <c r="BB40" s="1">
        <v>0</v>
      </c>
      <c r="BC40" s="4">
        <v>5430</v>
      </c>
      <c r="BD40" s="1">
        <v>0</v>
      </c>
      <c r="BE40" s="4">
        <v>42606</v>
      </c>
      <c r="BF40" s="4">
        <v>4303</v>
      </c>
      <c r="BG40" s="4">
        <v>129782</v>
      </c>
      <c r="BH40" s="4">
        <v>1681839</v>
      </c>
      <c r="BI40" s="4">
        <v>11781</v>
      </c>
      <c r="BJ40" s="4">
        <v>140649</v>
      </c>
      <c r="BK40" s="1">
        <v>0</v>
      </c>
      <c r="BL40" s="1">
        <v>0</v>
      </c>
      <c r="BM40" s="4">
        <v>1508</v>
      </c>
      <c r="BN40" s="1">
        <v>0</v>
      </c>
      <c r="BO40" s="4">
        <v>40792</v>
      </c>
      <c r="BP40" s="1">
        <v>0</v>
      </c>
      <c r="BQ40" s="1">
        <v>0</v>
      </c>
      <c r="BR40" s="1">
        <v>0</v>
      </c>
      <c r="BS40" s="4">
        <v>6282</v>
      </c>
      <c r="BT40" s="4">
        <v>93080</v>
      </c>
      <c r="BU40" s="4">
        <v>18247</v>
      </c>
      <c r="BV40" s="4">
        <v>30870</v>
      </c>
      <c r="BW40" s="1">
        <v>0</v>
      </c>
      <c r="BX40" s="4">
        <v>39477</v>
      </c>
      <c r="BY40" s="4">
        <v>57752</v>
      </c>
      <c r="BZ40" s="1">
        <v>0</v>
      </c>
      <c r="CA40" s="1">
        <v>0</v>
      </c>
      <c r="CB40" s="4">
        <v>733035</v>
      </c>
      <c r="CC40" s="4">
        <v>46990</v>
      </c>
      <c r="CD40" s="4">
        <v>9644</v>
      </c>
      <c r="CE40" s="4">
        <v>58888</v>
      </c>
      <c r="CF40" s="4">
        <v>5219</v>
      </c>
      <c r="CG40" s="4">
        <v>45337</v>
      </c>
      <c r="CH40" s="4">
        <v>7409</v>
      </c>
      <c r="CI40" s="4">
        <v>5040</v>
      </c>
      <c r="CJ40" s="4">
        <v>54393</v>
      </c>
      <c r="CK40" s="4">
        <v>65326</v>
      </c>
      <c r="CL40" s="4">
        <v>231941</v>
      </c>
      <c r="CM40" s="1">
        <v>0</v>
      </c>
      <c r="CN40" s="4">
        <v>6150</v>
      </c>
      <c r="CO40" s="1">
        <v>0</v>
      </c>
      <c r="CP40" s="4">
        <v>339535</v>
      </c>
      <c r="CQ40" s="4">
        <v>15179</v>
      </c>
      <c r="CR40" s="4">
        <v>116568</v>
      </c>
      <c r="CS40" s="4">
        <v>99814</v>
      </c>
      <c r="CT40" s="1">
        <v>0</v>
      </c>
      <c r="CU40" s="4">
        <v>126990</v>
      </c>
      <c r="CV40" s="4">
        <v>43772</v>
      </c>
      <c r="CW40" s="4">
        <v>56486</v>
      </c>
      <c r="CX40" s="4">
        <v>23111</v>
      </c>
      <c r="CY40" s="1">
        <v>0</v>
      </c>
      <c r="CZ40" s="1">
        <v>0</v>
      </c>
    </row>
    <row r="41" spans="1:104">
      <c r="A41" s="1" t="s">
        <v>171</v>
      </c>
      <c r="B41" s="1" t="s">
        <v>172</v>
      </c>
      <c r="C41" s="4">
        <v>311724</v>
      </c>
      <c r="D41" s="4">
        <v>1062084</v>
      </c>
      <c r="E41" s="1">
        <v>0</v>
      </c>
      <c r="F41" s="1">
        <v>0</v>
      </c>
      <c r="G41" s="4">
        <v>529014</v>
      </c>
      <c r="H41" s="4">
        <v>290784</v>
      </c>
      <c r="I41" s="4">
        <v>72897</v>
      </c>
      <c r="J41" s="4">
        <v>97280</v>
      </c>
      <c r="K41" s="4">
        <v>963499</v>
      </c>
      <c r="L41" s="1">
        <v>0</v>
      </c>
      <c r="M41" s="1">
        <v>0</v>
      </c>
      <c r="N41" s="1">
        <v>0</v>
      </c>
      <c r="O41" s="4">
        <v>87110</v>
      </c>
      <c r="P41" s="4">
        <v>1040</v>
      </c>
      <c r="Q41" s="1">
        <v>0</v>
      </c>
      <c r="R41" s="1">
        <v>0</v>
      </c>
      <c r="S41" s="4">
        <v>1645</v>
      </c>
      <c r="T41" s="4">
        <v>17833</v>
      </c>
      <c r="U41" s="4"/>
      <c r="V41" s="1">
        <v>0</v>
      </c>
      <c r="W41" s="4">
        <v>84687</v>
      </c>
      <c r="X41" s="1">
        <v>0</v>
      </c>
      <c r="Y41" s="4">
        <v>1937063</v>
      </c>
      <c r="Z41" s="4">
        <v>242344</v>
      </c>
      <c r="AA41" s="4">
        <v>1267757</v>
      </c>
      <c r="AB41" s="1">
        <v>0</v>
      </c>
      <c r="AC41" s="4">
        <v>6394</v>
      </c>
      <c r="AD41" s="4">
        <v>71235</v>
      </c>
      <c r="AE41" s="1">
        <v>0</v>
      </c>
      <c r="AF41" s="4">
        <v>47773</v>
      </c>
      <c r="AG41" s="4">
        <v>17794</v>
      </c>
      <c r="AH41" s="1">
        <v>0</v>
      </c>
      <c r="AI41" s="1">
        <v>0</v>
      </c>
      <c r="AJ41" s="1">
        <v>0</v>
      </c>
      <c r="AK41" s="1">
        <v>0</v>
      </c>
      <c r="AL41" s="4">
        <v>12514</v>
      </c>
      <c r="AM41" s="4">
        <v>371347</v>
      </c>
      <c r="AN41" s="4">
        <v>23515</v>
      </c>
      <c r="AO41" s="1">
        <v>0</v>
      </c>
      <c r="AP41" s="1">
        <v>0</v>
      </c>
      <c r="AQ41" s="4">
        <v>2834</v>
      </c>
      <c r="AS41" s="4">
        <v>101190</v>
      </c>
      <c r="AT41" s="4">
        <v>3844</v>
      </c>
      <c r="AU41" s="1">
        <v>2</v>
      </c>
      <c r="AV41" s="1">
        <v>0</v>
      </c>
      <c r="AW41" s="4">
        <v>20997</v>
      </c>
      <c r="AX41" s="4">
        <v>345412</v>
      </c>
      <c r="AY41" s="4">
        <v>113774</v>
      </c>
      <c r="AZ41" s="1">
        <v>992</v>
      </c>
      <c r="BA41" s="1">
        <v>0</v>
      </c>
      <c r="BB41" s="1">
        <v>0</v>
      </c>
      <c r="BC41" s="4">
        <v>47865</v>
      </c>
      <c r="BD41" s="1">
        <v>0</v>
      </c>
      <c r="BE41" s="4">
        <f>562918+3949</f>
        <v>566867</v>
      </c>
      <c r="BF41" s="4">
        <v>75627</v>
      </c>
      <c r="BG41" s="1">
        <v>0</v>
      </c>
      <c r="BH41" s="4">
        <v>21573</v>
      </c>
      <c r="BI41" s="4">
        <v>55514</v>
      </c>
      <c r="BJ41" s="4">
        <v>19183</v>
      </c>
      <c r="BK41" s="1">
        <v>0</v>
      </c>
      <c r="BL41" s="4">
        <v>1789229</v>
      </c>
      <c r="BM41" s="4">
        <v>65782</v>
      </c>
      <c r="BN41" s="1">
        <v>0</v>
      </c>
      <c r="BO41" s="4">
        <v>59150</v>
      </c>
      <c r="BP41" s="1">
        <v>0</v>
      </c>
      <c r="BQ41" s="1">
        <v>0</v>
      </c>
      <c r="BR41" s="1">
        <v>0</v>
      </c>
      <c r="BS41" s="4">
        <v>2168</v>
      </c>
      <c r="BT41" s="4">
        <v>16162</v>
      </c>
      <c r="BU41" s="4">
        <v>222878</v>
      </c>
      <c r="BV41" s="4">
        <v>226178</v>
      </c>
      <c r="BW41" s="1">
        <v>513</v>
      </c>
      <c r="BX41" s="1">
        <v>0</v>
      </c>
      <c r="BY41" s="4">
        <v>117002</v>
      </c>
      <c r="BZ41" s="1">
        <v>0</v>
      </c>
      <c r="CA41" s="1">
        <v>0</v>
      </c>
      <c r="CB41" s="4">
        <v>1484954</v>
      </c>
      <c r="CC41" s="4">
        <v>20718</v>
      </c>
      <c r="CD41" s="4">
        <v>758511</v>
      </c>
      <c r="CE41" s="4">
        <v>116732</v>
      </c>
      <c r="CF41" s="4">
        <v>359575</v>
      </c>
      <c r="CG41" s="4">
        <v>385162</v>
      </c>
      <c r="CH41" s="4">
        <v>70519</v>
      </c>
      <c r="CI41" s="4">
        <v>59472</v>
      </c>
      <c r="CJ41" s="4">
        <v>607757</v>
      </c>
      <c r="CK41" s="4">
        <v>401391</v>
      </c>
      <c r="CL41" s="4">
        <v>109833</v>
      </c>
      <c r="CM41" s="1">
        <v>0</v>
      </c>
      <c r="CN41" s="4">
        <v>10635</v>
      </c>
      <c r="CO41" s="1">
        <v>0</v>
      </c>
      <c r="CP41" s="4">
        <v>103484</v>
      </c>
      <c r="CQ41" s="4">
        <v>32186</v>
      </c>
      <c r="CR41" s="4">
        <v>18182</v>
      </c>
      <c r="CS41" s="4">
        <v>83623</v>
      </c>
      <c r="CT41" s="4">
        <v>127619</v>
      </c>
      <c r="CU41" s="4">
        <v>199152</v>
      </c>
      <c r="CV41" s="4">
        <v>774198</v>
      </c>
      <c r="CW41" s="4">
        <v>1079781</v>
      </c>
      <c r="CX41" s="4">
        <v>467062</v>
      </c>
      <c r="CY41" s="1">
        <v>0</v>
      </c>
      <c r="CZ41" s="1">
        <v>0</v>
      </c>
    </row>
    <row r="42" spans="1:104">
      <c r="A42" s="1" t="s">
        <v>173</v>
      </c>
      <c r="B42" s="1" t="s">
        <v>174</v>
      </c>
      <c r="C42" s="4">
        <v>246036</v>
      </c>
      <c r="D42" s="4">
        <v>1589655</v>
      </c>
      <c r="E42" s="4">
        <v>134013</v>
      </c>
      <c r="F42" s="1">
        <v>0</v>
      </c>
      <c r="G42" s="4">
        <v>676961</v>
      </c>
      <c r="H42" s="4">
        <v>436381</v>
      </c>
      <c r="I42" s="4">
        <v>482111</v>
      </c>
      <c r="J42" s="4">
        <v>592360</v>
      </c>
      <c r="K42" s="4">
        <v>909948</v>
      </c>
      <c r="L42" s="4">
        <v>17182</v>
      </c>
      <c r="M42" s="1">
        <v>0</v>
      </c>
      <c r="N42" s="1">
        <v>0</v>
      </c>
      <c r="O42" s="4">
        <v>143907</v>
      </c>
      <c r="P42" s="4">
        <v>80884</v>
      </c>
      <c r="Q42" s="1">
        <v>0</v>
      </c>
      <c r="R42" s="4">
        <v>142151</v>
      </c>
      <c r="S42" s="4">
        <v>342685</v>
      </c>
      <c r="T42" s="4">
        <v>2815</v>
      </c>
      <c r="U42" s="4"/>
      <c r="V42" s="1">
        <v>0</v>
      </c>
      <c r="W42" s="4">
        <v>1205686</v>
      </c>
      <c r="X42" s="4">
        <v>326628</v>
      </c>
      <c r="Y42" s="4">
        <v>2964709</v>
      </c>
      <c r="Z42" s="4">
        <v>653309</v>
      </c>
      <c r="AA42" s="4">
        <v>60480</v>
      </c>
      <c r="AB42" s="4">
        <v>2247043</v>
      </c>
      <c r="AC42" s="4">
        <v>144016</v>
      </c>
      <c r="AD42" s="4">
        <v>597295</v>
      </c>
      <c r="AE42" s="4">
        <v>208944</v>
      </c>
      <c r="AF42" s="1">
        <v>0</v>
      </c>
      <c r="AG42" s="4">
        <v>812759</v>
      </c>
      <c r="AH42" s="4">
        <v>2576346</v>
      </c>
      <c r="AI42" s="1">
        <v>0</v>
      </c>
      <c r="AJ42" s="4">
        <v>312692</v>
      </c>
      <c r="AK42" s="4">
        <v>431085</v>
      </c>
      <c r="AL42" s="1">
        <v>0</v>
      </c>
      <c r="AM42" s="4">
        <v>1687981</v>
      </c>
      <c r="AN42" s="4">
        <v>615102</v>
      </c>
      <c r="AO42" s="4">
        <v>47758</v>
      </c>
      <c r="AP42" s="4">
        <v>2165509</v>
      </c>
      <c r="AQ42" s="4">
        <v>118454</v>
      </c>
      <c r="AR42" s="4">
        <f>132296+2702751</f>
        <v>2835047</v>
      </c>
      <c r="AS42" s="4">
        <v>224736</v>
      </c>
      <c r="AT42" s="4">
        <v>471005</v>
      </c>
      <c r="AU42" s="4">
        <v>14080</v>
      </c>
      <c r="AV42" s="4">
        <v>658877</v>
      </c>
      <c r="AW42" s="4">
        <v>1052855</v>
      </c>
      <c r="AX42" s="4">
        <v>24028905</v>
      </c>
      <c r="AY42" s="4">
        <v>1546124</v>
      </c>
      <c r="AZ42" s="4">
        <v>157089</v>
      </c>
      <c r="BA42" s="4">
        <v>493552</v>
      </c>
      <c r="BB42" s="1">
        <v>0</v>
      </c>
      <c r="BC42" s="4">
        <v>611541</v>
      </c>
      <c r="BD42" s="4">
        <v>56558</v>
      </c>
      <c r="BE42" s="4">
        <v>6835585</v>
      </c>
      <c r="BF42" s="4">
        <v>60919</v>
      </c>
      <c r="BG42" s="4">
        <v>875399</v>
      </c>
      <c r="BH42" s="1">
        <v>0</v>
      </c>
      <c r="BI42" s="4">
        <v>448248</v>
      </c>
      <c r="BJ42" s="4">
        <v>275707</v>
      </c>
      <c r="BK42" s="4">
        <v>211235</v>
      </c>
      <c r="BL42" s="4">
        <v>5402300</v>
      </c>
      <c r="BM42" s="4">
        <v>1536742</v>
      </c>
      <c r="BN42" s="4">
        <v>405056</v>
      </c>
      <c r="BO42" s="4">
        <v>351582</v>
      </c>
      <c r="BP42" s="4">
        <v>4712835</v>
      </c>
      <c r="BQ42" s="4">
        <v>265074</v>
      </c>
      <c r="BR42" s="1">
        <v>0</v>
      </c>
      <c r="BS42" s="4">
        <v>321469</v>
      </c>
      <c r="BT42" s="4">
        <v>219375</v>
      </c>
      <c r="BU42" s="4">
        <v>223996</v>
      </c>
      <c r="BV42" s="4">
        <v>1155759</v>
      </c>
      <c r="BW42" s="4">
        <v>708252</v>
      </c>
      <c r="BX42" s="4">
        <v>870647</v>
      </c>
      <c r="BY42" s="4">
        <v>626888</v>
      </c>
      <c r="BZ42" s="1">
        <v>0</v>
      </c>
      <c r="CA42" s="1">
        <v>0</v>
      </c>
      <c r="CB42" s="4">
        <v>1135451</v>
      </c>
      <c r="CC42" s="4">
        <v>3363925</v>
      </c>
      <c r="CD42" s="4">
        <v>7981383</v>
      </c>
      <c r="CE42" s="4">
        <v>460403</v>
      </c>
      <c r="CF42" s="4">
        <v>710382</v>
      </c>
      <c r="CG42" s="4">
        <v>2371961</v>
      </c>
      <c r="CH42" s="4">
        <v>741573</v>
      </c>
      <c r="CI42" s="4">
        <v>597632</v>
      </c>
      <c r="CJ42" s="4">
        <v>2014944</v>
      </c>
      <c r="CK42" s="4">
        <v>1678150</v>
      </c>
      <c r="CL42" s="4">
        <v>990727</v>
      </c>
      <c r="CM42" s="4">
        <v>74396</v>
      </c>
      <c r="CN42" s="1">
        <v>0</v>
      </c>
      <c r="CO42" s="4">
        <v>183259</v>
      </c>
      <c r="CP42" s="4">
        <v>1400690</v>
      </c>
      <c r="CQ42" s="1">
        <v>0</v>
      </c>
      <c r="CR42" s="4">
        <v>334404</v>
      </c>
      <c r="CS42" s="4">
        <v>1159671</v>
      </c>
      <c r="CT42" s="4">
        <v>1929139</v>
      </c>
      <c r="CU42" s="4">
        <v>2269100</v>
      </c>
      <c r="CV42" s="4">
        <v>2769395</v>
      </c>
      <c r="CW42" s="4">
        <v>3486628</v>
      </c>
      <c r="CX42" s="4">
        <v>176203</v>
      </c>
      <c r="CY42" s="1">
        <v>0</v>
      </c>
      <c r="CZ42" s="1">
        <v>0</v>
      </c>
    </row>
    <row r="43" spans="1:104">
      <c r="A43" s="1" t="s">
        <v>175</v>
      </c>
      <c r="B43" s="1" t="s">
        <v>176</v>
      </c>
    </row>
    <row r="44" spans="1:104">
      <c r="A44" s="1" t="s">
        <v>177</v>
      </c>
      <c r="B44" s="1" t="s">
        <v>178</v>
      </c>
      <c r="C44" s="1">
        <v>900</v>
      </c>
      <c r="D44" s="4">
        <f>21066+11774</f>
        <v>32840</v>
      </c>
      <c r="E44" s="4">
        <v>5958</v>
      </c>
      <c r="F44" s="1">
        <v>0</v>
      </c>
      <c r="G44" s="4">
        <v>74171</v>
      </c>
      <c r="H44" s="4">
        <v>3973</v>
      </c>
      <c r="I44" s="1">
        <v>0</v>
      </c>
      <c r="J44" s="1">
        <v>0</v>
      </c>
      <c r="K44" s="4">
        <v>31106</v>
      </c>
      <c r="L44" s="1">
        <v>0</v>
      </c>
      <c r="M44" s="1">
        <v>0</v>
      </c>
      <c r="N44" s="1">
        <v>0</v>
      </c>
      <c r="O44" s="1">
        <v>105</v>
      </c>
      <c r="P44" s="4">
        <v>1915</v>
      </c>
      <c r="Q44" s="1">
        <v>0</v>
      </c>
      <c r="R44" s="1">
        <v>132</v>
      </c>
      <c r="S44" s="1">
        <v>665</v>
      </c>
      <c r="T44" s="1">
        <v>0</v>
      </c>
      <c r="U44" s="4">
        <f>303343+120</f>
        <v>303463</v>
      </c>
      <c r="V44" s="4">
        <v>10569</v>
      </c>
      <c r="W44" s="4">
        <v>196154</v>
      </c>
      <c r="X44" s="1">
        <v>0</v>
      </c>
      <c r="Y44" s="4">
        <f>554965+60618</f>
        <v>615583</v>
      </c>
      <c r="Z44" s="1">
        <v>0</v>
      </c>
      <c r="AA44" s="1">
        <v>0</v>
      </c>
      <c r="AB44" s="4">
        <v>4449</v>
      </c>
      <c r="AC44" s="4">
        <v>16735</v>
      </c>
      <c r="AD44" s="4">
        <v>15750</v>
      </c>
      <c r="AE44" s="1">
        <v>75</v>
      </c>
      <c r="AF44" s="4">
        <v>46513</v>
      </c>
      <c r="AG44" s="1">
        <v>0</v>
      </c>
      <c r="AH44" s="4">
        <v>5280</v>
      </c>
      <c r="AI44" s="1">
        <v>0</v>
      </c>
      <c r="AJ44" s="1">
        <v>0</v>
      </c>
      <c r="AK44" s="4">
        <v>27100</v>
      </c>
      <c r="AL44" s="1">
        <v>0</v>
      </c>
      <c r="AM44" s="4">
        <v>101810</v>
      </c>
      <c r="AN44" s="4">
        <v>1512</v>
      </c>
      <c r="AO44" s="1">
        <v>200</v>
      </c>
      <c r="AP44" s="1">
        <v>420</v>
      </c>
      <c r="AQ44" s="4">
        <v>1436</v>
      </c>
      <c r="AR44" s="4">
        <f>48741+4550</f>
        <v>53291</v>
      </c>
      <c r="AS44" s="1">
        <v>0</v>
      </c>
      <c r="AT44" s="4">
        <v>11413</v>
      </c>
      <c r="AU44" s="4">
        <v>1060</v>
      </c>
      <c r="AV44" s="4">
        <v>14950</v>
      </c>
      <c r="AW44" s="4">
        <f>46247+17421</f>
        <v>63668</v>
      </c>
      <c r="AX44" s="4">
        <v>180985</v>
      </c>
      <c r="AY44" s="4">
        <v>3420</v>
      </c>
      <c r="AZ44" s="1">
        <v>0</v>
      </c>
      <c r="BA44" s="1">
        <v>0</v>
      </c>
      <c r="BB44" s="1">
        <v>0</v>
      </c>
      <c r="BC44" s="1">
        <v>0</v>
      </c>
      <c r="BD44" s="4">
        <v>2900</v>
      </c>
      <c r="BE44" s="4">
        <f>42074+61744</f>
        <v>103818</v>
      </c>
      <c r="BF44" s="4">
        <v>345104</v>
      </c>
      <c r="BG44" s="4">
        <v>40285</v>
      </c>
      <c r="BH44" s="4">
        <v>30683</v>
      </c>
      <c r="BI44" s="4">
        <v>12920</v>
      </c>
      <c r="BJ44" s="4">
        <v>1370</v>
      </c>
      <c r="BK44" s="1">
        <v>0</v>
      </c>
      <c r="BL44" s="4">
        <v>346747</v>
      </c>
      <c r="BM44" s="4">
        <v>8400</v>
      </c>
      <c r="BN44" s="4">
        <v>50932</v>
      </c>
      <c r="BO44" s="1">
        <v>0</v>
      </c>
      <c r="BP44" s="4">
        <v>165702</v>
      </c>
      <c r="BQ44" s="4">
        <v>10910</v>
      </c>
      <c r="BR44" s="1">
        <v>0</v>
      </c>
      <c r="BS44" s="4">
        <v>27616</v>
      </c>
      <c r="BT44" s="4">
        <v>1942</v>
      </c>
      <c r="BU44" s="4">
        <v>6320</v>
      </c>
      <c r="BV44" s="4">
        <v>8632</v>
      </c>
      <c r="BW44" s="4">
        <v>24845</v>
      </c>
      <c r="BX44" s="1">
        <v>705</v>
      </c>
      <c r="BY44" s="4">
        <v>2715</v>
      </c>
      <c r="BZ44" s="1">
        <v>0</v>
      </c>
      <c r="CA44" s="1">
        <v>0</v>
      </c>
      <c r="CB44" s="4">
        <v>90035</v>
      </c>
      <c r="CC44" s="4">
        <v>36242</v>
      </c>
      <c r="CD44" s="4">
        <v>548710</v>
      </c>
      <c r="CE44" s="4">
        <v>6500</v>
      </c>
      <c r="CF44" s="1">
        <v>0</v>
      </c>
      <c r="CG44" s="4">
        <v>4911</v>
      </c>
      <c r="CH44" s="1">
        <v>0</v>
      </c>
      <c r="CI44" s="1">
        <v>0</v>
      </c>
      <c r="CJ44" s="4">
        <v>7753</v>
      </c>
      <c r="CK44" s="4">
        <v>40417</v>
      </c>
      <c r="CL44" s="4">
        <v>111736</v>
      </c>
      <c r="CM44" s="1">
        <v>0</v>
      </c>
      <c r="CN44" s="1">
        <v>0</v>
      </c>
      <c r="CO44" s="1">
        <v>0</v>
      </c>
      <c r="CP44" s="4">
        <v>73621</v>
      </c>
      <c r="CQ44" s="1">
        <v>0</v>
      </c>
      <c r="CR44" s="1">
        <v>0</v>
      </c>
      <c r="CS44" s="4">
        <v>9715</v>
      </c>
      <c r="CT44" s="4">
        <v>32034</v>
      </c>
      <c r="CU44" s="4">
        <v>302266</v>
      </c>
      <c r="CV44" s="4">
        <v>287892</v>
      </c>
      <c r="CW44" s="4">
        <v>320077</v>
      </c>
      <c r="CX44" s="4">
        <v>1750</v>
      </c>
      <c r="CY44" s="1">
        <v>0</v>
      </c>
      <c r="CZ44" s="1">
        <v>0</v>
      </c>
    </row>
    <row r="45" spans="1:104">
      <c r="A45" s="1" t="s">
        <v>179</v>
      </c>
      <c r="B45" s="1" t="s">
        <v>180</v>
      </c>
      <c r="C45" s="4">
        <v>32957</v>
      </c>
      <c r="D45" s="4">
        <f>155164+270941</f>
        <v>426105</v>
      </c>
      <c r="E45" s="1">
        <v>710</v>
      </c>
      <c r="F45" s="1">
        <v>0</v>
      </c>
      <c r="G45" s="4">
        <v>2351</v>
      </c>
      <c r="H45" s="4">
        <v>112782</v>
      </c>
      <c r="I45" s="4">
        <v>14617</v>
      </c>
      <c r="J45" s="4">
        <v>67600</v>
      </c>
      <c r="K45" s="4">
        <v>179901</v>
      </c>
      <c r="L45" s="4">
        <v>1550</v>
      </c>
      <c r="M45" s="1">
        <v>0</v>
      </c>
      <c r="N45" s="1">
        <v>0</v>
      </c>
      <c r="O45" s="4">
        <v>9351</v>
      </c>
      <c r="P45" s="4">
        <v>12155</v>
      </c>
      <c r="Q45" s="4">
        <v>2070</v>
      </c>
      <c r="R45" s="4">
        <v>12765</v>
      </c>
      <c r="S45" s="4">
        <v>108011</v>
      </c>
      <c r="T45" s="4">
        <v>6750</v>
      </c>
      <c r="U45" s="4">
        <f>495915+115307</f>
        <v>611222</v>
      </c>
      <c r="V45" s="1">
        <v>0</v>
      </c>
      <c r="W45" s="4">
        <v>250538</v>
      </c>
      <c r="X45" s="1">
        <v>0</v>
      </c>
      <c r="Y45" s="4">
        <v>836513</v>
      </c>
      <c r="Z45" s="4">
        <v>286864</v>
      </c>
      <c r="AA45" s="1">
        <v>0</v>
      </c>
      <c r="AB45" s="1">
        <v>0</v>
      </c>
      <c r="AC45" s="1">
        <v>0</v>
      </c>
      <c r="AD45" s="1">
        <v>0</v>
      </c>
      <c r="AE45" s="4">
        <v>10945</v>
      </c>
      <c r="AF45" s="1">
        <v>0</v>
      </c>
      <c r="AG45" s="1">
        <v>0</v>
      </c>
      <c r="AH45" s="4">
        <v>22319</v>
      </c>
      <c r="AI45" s="1">
        <v>0</v>
      </c>
      <c r="AJ45" s="4">
        <v>6508</v>
      </c>
      <c r="AK45" s="4">
        <v>17033</v>
      </c>
      <c r="AL45" s="1">
        <v>0</v>
      </c>
      <c r="AM45" s="4">
        <v>458911</v>
      </c>
      <c r="AN45" s="1">
        <v>0</v>
      </c>
      <c r="AO45" s="1">
        <v>0</v>
      </c>
      <c r="AP45" s="1">
        <v>0</v>
      </c>
      <c r="AQ45" s="4">
        <v>30375</v>
      </c>
      <c r="AR45" s="4">
        <f>1130+254451+1089</f>
        <v>256670</v>
      </c>
      <c r="AS45" s="1">
        <v>0</v>
      </c>
      <c r="AT45" s="4">
        <v>1300</v>
      </c>
      <c r="AU45" s="1">
        <v>400</v>
      </c>
      <c r="AV45" s="1">
        <v>0</v>
      </c>
      <c r="AW45" s="4">
        <f>194568+13824+101029</f>
        <v>309421</v>
      </c>
      <c r="AX45" s="4">
        <v>2908528</v>
      </c>
      <c r="AY45" s="4">
        <v>52500</v>
      </c>
      <c r="AZ45" s="1">
        <v>0</v>
      </c>
      <c r="BA45" s="1">
        <v>0</v>
      </c>
      <c r="BB45" s="1">
        <v>0</v>
      </c>
      <c r="BC45" s="4">
        <v>4915</v>
      </c>
      <c r="BD45" s="4">
        <v>2200</v>
      </c>
      <c r="BE45" s="4">
        <f>13861+11639+205541</f>
        <v>231041</v>
      </c>
      <c r="BF45" s="1">
        <v>0</v>
      </c>
      <c r="BG45" s="4">
        <v>117562</v>
      </c>
      <c r="BH45" s="4">
        <v>1238173</v>
      </c>
      <c r="BI45" s="4">
        <v>58575</v>
      </c>
      <c r="BJ45" s="4">
        <v>174273</v>
      </c>
      <c r="BK45" s="4">
        <v>1233</v>
      </c>
      <c r="BL45" s="1">
        <v>0</v>
      </c>
      <c r="BM45" s="4">
        <v>22204</v>
      </c>
      <c r="BN45" s="4">
        <v>17411</v>
      </c>
      <c r="BO45" s="4">
        <v>668681</v>
      </c>
      <c r="BP45" s="4">
        <v>241975</v>
      </c>
      <c r="BQ45" s="4">
        <v>13914</v>
      </c>
      <c r="BR45" s="1">
        <v>0</v>
      </c>
      <c r="BS45" s="4">
        <v>90750</v>
      </c>
      <c r="BT45" s="4">
        <v>36802</v>
      </c>
      <c r="BU45" s="4">
        <v>119026</v>
      </c>
      <c r="BV45" s="4">
        <v>473868</v>
      </c>
      <c r="BW45" s="4">
        <v>2600</v>
      </c>
      <c r="BX45" s="1">
        <v>0</v>
      </c>
      <c r="BY45" s="4">
        <v>11115</v>
      </c>
      <c r="BZ45" s="1">
        <v>0</v>
      </c>
      <c r="CA45" s="1">
        <v>0</v>
      </c>
      <c r="CB45" s="4">
        <v>274688</v>
      </c>
      <c r="CC45" s="4">
        <v>10610</v>
      </c>
      <c r="CD45" s="4">
        <v>115300</v>
      </c>
      <c r="CE45" s="1">
        <v>0</v>
      </c>
      <c r="CF45" s="4">
        <v>127335</v>
      </c>
      <c r="CG45" s="4">
        <v>374576</v>
      </c>
      <c r="CH45" s="4">
        <v>22409</v>
      </c>
      <c r="CI45" s="1">
        <v>0</v>
      </c>
      <c r="CJ45" s="4">
        <v>91569</v>
      </c>
      <c r="CK45" s="4">
        <v>301151</v>
      </c>
      <c r="CL45" s="4">
        <v>452284</v>
      </c>
      <c r="CM45" s="1">
        <v>0</v>
      </c>
      <c r="CN45" s="1">
        <v>0</v>
      </c>
      <c r="CO45" s="1">
        <v>0</v>
      </c>
      <c r="CP45" s="4">
        <v>107241</v>
      </c>
      <c r="CQ45" s="4">
        <v>40326</v>
      </c>
      <c r="CR45" s="4">
        <v>42050</v>
      </c>
      <c r="CS45" s="4">
        <v>7438</v>
      </c>
      <c r="CT45" s="4">
        <v>15102</v>
      </c>
      <c r="CU45" s="4">
        <f>8789+9291</f>
        <v>18080</v>
      </c>
      <c r="CV45" s="4">
        <v>399845</v>
      </c>
      <c r="CW45" s="4">
        <v>3815104</v>
      </c>
      <c r="CX45" s="4">
        <v>203466</v>
      </c>
      <c r="CY45" s="1">
        <v>0</v>
      </c>
      <c r="CZ45" s="1">
        <v>0</v>
      </c>
    </row>
    <row r="46" spans="1:104">
      <c r="A46" s="1" t="s">
        <v>181</v>
      </c>
      <c r="B46" s="1" t="s">
        <v>182</v>
      </c>
      <c r="C46" s="4">
        <v>2379</v>
      </c>
      <c r="D46" s="4">
        <v>386250</v>
      </c>
      <c r="E46" s="4">
        <v>12086</v>
      </c>
      <c r="F46" s="1">
        <v>0</v>
      </c>
      <c r="G46" s="4">
        <v>595634</v>
      </c>
      <c r="H46" s="4">
        <v>262216</v>
      </c>
      <c r="I46" s="4">
        <v>160381</v>
      </c>
      <c r="J46" s="4">
        <v>329838</v>
      </c>
      <c r="K46" s="4">
        <v>1170442</v>
      </c>
      <c r="L46" s="1">
        <v>0</v>
      </c>
      <c r="M46" s="1">
        <v>0</v>
      </c>
      <c r="N46" s="1">
        <v>0</v>
      </c>
      <c r="O46" s="4">
        <v>197156</v>
      </c>
      <c r="P46" s="4">
        <v>83817</v>
      </c>
      <c r="Q46" s="4">
        <v>45961</v>
      </c>
      <c r="R46" s="4">
        <v>45897</v>
      </c>
      <c r="S46" s="4">
        <v>226352</v>
      </c>
      <c r="T46" s="1">
        <v>0</v>
      </c>
      <c r="V46" s="1">
        <v>0</v>
      </c>
      <c r="W46" s="4">
        <v>1973946</v>
      </c>
      <c r="X46" s="4">
        <v>254595</v>
      </c>
      <c r="Y46" s="4">
        <v>2593494</v>
      </c>
      <c r="Z46" s="4">
        <v>438553</v>
      </c>
      <c r="AA46" s="4">
        <v>249037</v>
      </c>
      <c r="AB46" s="4">
        <v>455937</v>
      </c>
      <c r="AC46" s="4">
        <v>33717</v>
      </c>
      <c r="AD46" s="4">
        <v>261046</v>
      </c>
      <c r="AE46" s="4">
        <v>101324</v>
      </c>
      <c r="AF46" s="1">
        <v>0</v>
      </c>
      <c r="AG46" s="4">
        <v>612540</v>
      </c>
      <c r="AH46" s="4">
        <v>482689</v>
      </c>
      <c r="AI46" s="1">
        <v>0</v>
      </c>
      <c r="AJ46" s="4">
        <v>174127</v>
      </c>
      <c r="AK46" s="4">
        <v>30246</v>
      </c>
      <c r="AL46" s="1">
        <v>0</v>
      </c>
      <c r="AM46" s="4">
        <v>894366</v>
      </c>
      <c r="AN46" s="4">
        <v>169858</v>
      </c>
      <c r="AO46" s="1">
        <v>0</v>
      </c>
      <c r="AP46" s="4">
        <v>184940</v>
      </c>
      <c r="AQ46" s="4">
        <v>244019</v>
      </c>
      <c r="AR46" s="4">
        <v>1209734</v>
      </c>
      <c r="AS46" s="4">
        <v>126422</v>
      </c>
      <c r="AT46" s="1">
        <v>0</v>
      </c>
      <c r="AU46" s="4">
        <v>52629</v>
      </c>
      <c r="AV46" s="4">
        <v>251546</v>
      </c>
      <c r="AW46" s="4">
        <v>2844</v>
      </c>
      <c r="AX46" s="4">
        <v>3841604</v>
      </c>
      <c r="AY46" s="4">
        <v>407851</v>
      </c>
      <c r="AZ46" s="4">
        <v>127995</v>
      </c>
      <c r="BA46" s="1">
        <v>0</v>
      </c>
      <c r="BB46" s="1">
        <v>0</v>
      </c>
      <c r="BC46" s="4">
        <v>5104</v>
      </c>
      <c r="BD46" s="4">
        <v>17009</v>
      </c>
      <c r="BE46" s="4">
        <f>3973264+94168</f>
        <v>4067432</v>
      </c>
      <c r="BF46" s="4">
        <v>500594</v>
      </c>
      <c r="BG46" s="4">
        <v>441152</v>
      </c>
      <c r="BH46" s="4">
        <v>660344</v>
      </c>
      <c r="BI46" s="4">
        <v>482283</v>
      </c>
      <c r="BJ46" s="4">
        <v>465102</v>
      </c>
      <c r="BK46" s="4">
        <v>61807</v>
      </c>
      <c r="BL46" s="4">
        <v>990077</v>
      </c>
      <c r="BM46" s="4">
        <v>527873</v>
      </c>
      <c r="BN46" s="4">
        <v>126149</v>
      </c>
      <c r="BO46" s="4">
        <v>335863</v>
      </c>
      <c r="BP46" s="4">
        <v>890107</v>
      </c>
      <c r="BQ46" s="4">
        <v>98514</v>
      </c>
      <c r="BR46" s="1">
        <v>0</v>
      </c>
      <c r="BS46" s="4">
        <v>492506</v>
      </c>
      <c r="BT46" s="4">
        <v>264366</v>
      </c>
      <c r="BU46" s="4">
        <v>771577</v>
      </c>
      <c r="BV46" s="4">
        <v>1133607</v>
      </c>
      <c r="BW46" s="4">
        <v>746733</v>
      </c>
      <c r="BX46" s="4">
        <v>378741</v>
      </c>
      <c r="BY46" s="4">
        <v>294086</v>
      </c>
      <c r="BZ46" s="1">
        <v>0</v>
      </c>
      <c r="CA46" s="1">
        <v>0</v>
      </c>
      <c r="CB46" s="4">
        <v>1161221</v>
      </c>
      <c r="CC46" s="4">
        <v>156354</v>
      </c>
      <c r="CD46" s="4">
        <v>522069</v>
      </c>
      <c r="CE46" s="4">
        <v>1259</v>
      </c>
      <c r="CF46" s="4">
        <v>311806</v>
      </c>
      <c r="CG46" s="4">
        <v>764724</v>
      </c>
      <c r="CH46" s="4">
        <v>177278</v>
      </c>
      <c r="CI46" s="4">
        <v>282392</v>
      </c>
      <c r="CJ46" s="4">
        <v>273954</v>
      </c>
      <c r="CK46" s="4">
        <v>866304</v>
      </c>
      <c r="CL46" s="4">
        <v>1965256</v>
      </c>
      <c r="CM46" s="1">
        <v>0</v>
      </c>
      <c r="CN46" s="1">
        <v>0</v>
      </c>
      <c r="CO46" s="1">
        <v>0</v>
      </c>
      <c r="CP46" s="4">
        <v>934723</v>
      </c>
      <c r="CQ46" s="4">
        <v>477613</v>
      </c>
      <c r="CR46" s="4">
        <v>340359</v>
      </c>
      <c r="CS46" s="4">
        <v>359942</v>
      </c>
      <c r="CT46" s="4">
        <v>223369</v>
      </c>
      <c r="CU46" s="4">
        <v>789689</v>
      </c>
      <c r="CV46" s="4">
        <v>793249</v>
      </c>
      <c r="CW46" s="4">
        <v>1368183</v>
      </c>
      <c r="CX46" s="1">
        <v>0</v>
      </c>
      <c r="CY46" s="1">
        <v>0</v>
      </c>
      <c r="CZ46" s="1">
        <v>0</v>
      </c>
    </row>
    <row r="47" spans="1:104">
      <c r="A47" s="1" t="s">
        <v>183</v>
      </c>
      <c r="B47" s="1" t="s">
        <v>184</v>
      </c>
      <c r="C47" s="1">
        <v>0</v>
      </c>
      <c r="E47" s="1">
        <v>0</v>
      </c>
      <c r="F47" s="1">
        <v>0</v>
      </c>
      <c r="G47" s="1">
        <v>0</v>
      </c>
      <c r="H47" s="1">
        <v>0</v>
      </c>
      <c r="I47" s="1">
        <v>0</v>
      </c>
      <c r="J47" s="1">
        <v>0</v>
      </c>
      <c r="K47" s="1">
        <v>0</v>
      </c>
      <c r="L47" s="1">
        <v>0</v>
      </c>
      <c r="M47" s="1">
        <v>0</v>
      </c>
      <c r="N47" s="1">
        <v>0</v>
      </c>
      <c r="O47" s="1">
        <v>0</v>
      </c>
      <c r="P47" s="1">
        <v>0</v>
      </c>
      <c r="Q47" s="4">
        <v>6381</v>
      </c>
      <c r="R47" s="1">
        <v>0</v>
      </c>
      <c r="S47" s="1">
        <v>0</v>
      </c>
      <c r="T47" s="1">
        <v>0</v>
      </c>
      <c r="V47" s="1">
        <v>0</v>
      </c>
      <c r="W47" s="1">
        <v>0</v>
      </c>
      <c r="X47" s="1">
        <v>0</v>
      </c>
      <c r="Z47" s="1">
        <v>0</v>
      </c>
      <c r="AA47" s="1">
        <v>0</v>
      </c>
      <c r="AB47" s="1">
        <v>0</v>
      </c>
      <c r="AC47" s="1">
        <v>0</v>
      </c>
      <c r="AD47" s="1">
        <v>0</v>
      </c>
      <c r="AE47" s="1">
        <v>0</v>
      </c>
      <c r="AF47" s="1">
        <v>0</v>
      </c>
      <c r="AG47" s="1">
        <v>0</v>
      </c>
      <c r="AH47" s="1">
        <v>0</v>
      </c>
      <c r="AI47" s="1">
        <v>0</v>
      </c>
      <c r="AJ47" s="1">
        <v>0</v>
      </c>
      <c r="AK47" s="1">
        <v>0</v>
      </c>
      <c r="AL47" s="1">
        <v>0</v>
      </c>
      <c r="AM47" s="1">
        <v>0</v>
      </c>
      <c r="AN47" s="1">
        <v>0</v>
      </c>
      <c r="AO47" s="1">
        <v>0</v>
      </c>
      <c r="AP47" s="1">
        <v>0</v>
      </c>
      <c r="AQ47" s="1">
        <v>0</v>
      </c>
      <c r="AS47" s="1">
        <v>0</v>
      </c>
      <c r="AT47" s="4">
        <v>388821</v>
      </c>
      <c r="AU47" s="1">
        <v>0</v>
      </c>
      <c r="AV47" s="1">
        <v>0</v>
      </c>
      <c r="AW47" s="4">
        <v>952979</v>
      </c>
      <c r="AX47" s="1">
        <v>0</v>
      </c>
      <c r="AY47" s="1">
        <v>0</v>
      </c>
      <c r="AZ47" s="1">
        <v>0</v>
      </c>
      <c r="BA47" s="4">
        <v>74793</v>
      </c>
      <c r="BB47" s="1">
        <v>0</v>
      </c>
      <c r="BC47" s="4">
        <v>265207</v>
      </c>
      <c r="BD47" s="1">
        <v>0</v>
      </c>
      <c r="BF47" s="4">
        <v>12297</v>
      </c>
      <c r="BG47" s="4">
        <v>22909</v>
      </c>
      <c r="BH47" s="1">
        <v>0</v>
      </c>
      <c r="BI47" s="4">
        <v>70472</v>
      </c>
      <c r="BJ47" s="1">
        <v>0</v>
      </c>
      <c r="BK47" s="1">
        <v>0</v>
      </c>
      <c r="BL47" s="1">
        <v>0</v>
      </c>
      <c r="BM47" s="1">
        <v>0</v>
      </c>
      <c r="BN47" s="1">
        <v>0</v>
      </c>
      <c r="BO47" s="1">
        <v>0</v>
      </c>
      <c r="BP47" s="1">
        <v>0</v>
      </c>
      <c r="BQ47" s="1">
        <v>0</v>
      </c>
      <c r="BR47" s="1">
        <v>0</v>
      </c>
      <c r="BS47" s="1">
        <v>0</v>
      </c>
      <c r="BT47" s="1">
        <v>0</v>
      </c>
      <c r="BU47" s="1">
        <v>0</v>
      </c>
      <c r="BV47" s="1">
        <v>0</v>
      </c>
      <c r="BW47" s="1">
        <v>0</v>
      </c>
      <c r="BX47" s="1">
        <v>0</v>
      </c>
      <c r="BY47" s="1">
        <v>0</v>
      </c>
      <c r="BZ47" s="1">
        <v>0</v>
      </c>
      <c r="CA47" s="1">
        <v>0</v>
      </c>
      <c r="CB47" s="1">
        <v>0</v>
      </c>
      <c r="CC47" s="1">
        <v>0</v>
      </c>
      <c r="CD47" s="1">
        <v>0</v>
      </c>
      <c r="CE47" s="1">
        <v>0</v>
      </c>
      <c r="CF47" s="1">
        <v>0</v>
      </c>
      <c r="CG47" s="1">
        <v>0</v>
      </c>
      <c r="CH47" s="1">
        <v>0</v>
      </c>
      <c r="CI47" s="1">
        <v>0</v>
      </c>
      <c r="CJ47" s="1">
        <v>0</v>
      </c>
      <c r="CK47" s="1">
        <v>0</v>
      </c>
      <c r="CL47" s="1">
        <v>0</v>
      </c>
      <c r="CM47" s="1">
        <v>0</v>
      </c>
      <c r="CN47" s="1">
        <v>0</v>
      </c>
      <c r="CO47" s="1">
        <v>0</v>
      </c>
      <c r="CP47" s="1">
        <v>0</v>
      </c>
      <c r="CQ47" s="1">
        <v>0</v>
      </c>
      <c r="CR47" s="1">
        <v>0</v>
      </c>
      <c r="CS47" s="1">
        <v>0</v>
      </c>
      <c r="CT47" s="1">
        <v>0</v>
      </c>
      <c r="CV47" s="4">
        <v>6796</v>
      </c>
      <c r="CW47" s="4">
        <v>173797</v>
      </c>
      <c r="CX47" s="1">
        <v>0</v>
      </c>
      <c r="CY47" s="1">
        <v>0</v>
      </c>
      <c r="CZ47" s="1">
        <v>0</v>
      </c>
    </row>
    <row r="48" spans="1:104">
      <c r="A48" s="1" t="s">
        <v>185</v>
      </c>
      <c r="B48" s="1" t="s">
        <v>186</v>
      </c>
      <c r="C48" s="4">
        <v>32507</v>
      </c>
      <c r="D48" s="4">
        <v>52382</v>
      </c>
      <c r="E48" s="4">
        <v>35024</v>
      </c>
      <c r="F48" s="1">
        <v>0</v>
      </c>
      <c r="G48" s="1">
        <v>0</v>
      </c>
      <c r="H48" s="1">
        <v>0</v>
      </c>
      <c r="I48" s="1">
        <v>0</v>
      </c>
      <c r="J48" s="1">
        <v>0</v>
      </c>
      <c r="K48" s="1">
        <v>0</v>
      </c>
      <c r="L48" s="1">
        <v>0</v>
      </c>
      <c r="M48" s="4">
        <v>9983</v>
      </c>
      <c r="N48" s="1">
        <v>0</v>
      </c>
      <c r="O48" s="1">
        <v>0</v>
      </c>
      <c r="P48" s="4">
        <v>13890</v>
      </c>
      <c r="Q48" s="1">
        <v>0</v>
      </c>
      <c r="R48" s="1">
        <v>0</v>
      </c>
      <c r="S48" s="1">
        <v>0</v>
      </c>
      <c r="T48" s="1">
        <v>0</v>
      </c>
      <c r="U48" s="1">
        <v>853</v>
      </c>
      <c r="V48" s="1">
        <v>0</v>
      </c>
      <c r="W48" s="4">
        <v>199798</v>
      </c>
      <c r="X48" s="1">
        <v>0</v>
      </c>
      <c r="Y48" s="4">
        <f>17981+41075</f>
        <v>59056</v>
      </c>
      <c r="Z48" s="1">
        <v>0</v>
      </c>
      <c r="AA48" s="4">
        <v>22792</v>
      </c>
      <c r="AB48" s="4">
        <v>12215</v>
      </c>
      <c r="AC48" s="1">
        <v>600</v>
      </c>
      <c r="AD48" s="1">
        <v>0</v>
      </c>
      <c r="AE48" s="1">
        <v>0</v>
      </c>
      <c r="AF48" s="1">
        <v>0</v>
      </c>
      <c r="AG48" s="1">
        <v>0</v>
      </c>
      <c r="AH48" s="1">
        <v>0</v>
      </c>
      <c r="AI48" s="1">
        <v>0</v>
      </c>
      <c r="AJ48" s="1">
        <v>0</v>
      </c>
      <c r="AK48" s="4">
        <v>38362</v>
      </c>
      <c r="AL48" s="1">
        <v>0</v>
      </c>
      <c r="AM48" s="1">
        <v>0</v>
      </c>
      <c r="AN48" s="4">
        <v>36290</v>
      </c>
      <c r="AO48" s="1">
        <v>0</v>
      </c>
      <c r="AP48" s="1">
        <v>0</v>
      </c>
      <c r="AQ48" s="1">
        <v>0</v>
      </c>
      <c r="AR48" s="4">
        <f>169178+7766</f>
        <v>176944</v>
      </c>
      <c r="AS48" s="1">
        <v>0</v>
      </c>
      <c r="AT48" s="1">
        <v>0</v>
      </c>
      <c r="AU48" s="4">
        <v>1477</v>
      </c>
      <c r="AV48" s="1">
        <v>0</v>
      </c>
      <c r="AW48" s="4">
        <v>1988</v>
      </c>
      <c r="AX48" s="4">
        <v>22468</v>
      </c>
      <c r="AY48" s="1">
        <v>0</v>
      </c>
      <c r="AZ48" s="4">
        <v>1915</v>
      </c>
      <c r="BA48" s="1">
        <v>0</v>
      </c>
      <c r="BB48" s="1">
        <v>0</v>
      </c>
      <c r="BC48" s="1">
        <v>600</v>
      </c>
      <c r="BD48" s="1">
        <v>0</v>
      </c>
      <c r="BE48" s="4">
        <f>346457+5670+1428</f>
        <v>353555</v>
      </c>
      <c r="BF48" s="1">
        <v>0</v>
      </c>
      <c r="BG48" s="1">
        <v>966</v>
      </c>
      <c r="BH48" s="1">
        <v>0</v>
      </c>
      <c r="BI48" s="4">
        <v>29517</v>
      </c>
      <c r="BJ48" s="1">
        <v>0</v>
      </c>
      <c r="BK48" s="1">
        <v>0</v>
      </c>
      <c r="BL48" s="4">
        <v>11745</v>
      </c>
      <c r="BM48" s="4">
        <v>80575</v>
      </c>
      <c r="BN48" s="1">
        <v>0</v>
      </c>
      <c r="BO48" s="1">
        <v>260</v>
      </c>
      <c r="BP48" s="4">
        <v>6161</v>
      </c>
      <c r="BQ48" s="4">
        <v>55452</v>
      </c>
      <c r="BR48" s="1">
        <v>0</v>
      </c>
      <c r="BS48" s="4">
        <v>3862</v>
      </c>
      <c r="BT48" s="4">
        <v>-8473</v>
      </c>
      <c r="BU48" s="1">
        <v>740</v>
      </c>
      <c r="BV48" s="4">
        <v>113745</v>
      </c>
      <c r="BW48" s="1">
        <v>0</v>
      </c>
      <c r="BX48" s="4">
        <v>19101</v>
      </c>
      <c r="BY48" s="1">
        <v>0</v>
      </c>
      <c r="BZ48" s="1">
        <v>0</v>
      </c>
      <c r="CA48" s="1">
        <v>0</v>
      </c>
      <c r="CB48" s="1">
        <v>0</v>
      </c>
      <c r="CC48" s="4">
        <v>18004</v>
      </c>
      <c r="CD48" s="4">
        <v>21791</v>
      </c>
      <c r="CE48" s="1">
        <v>0</v>
      </c>
      <c r="CF48" s="1">
        <v>0</v>
      </c>
      <c r="CG48" s="1">
        <v>206</v>
      </c>
      <c r="CH48" s="1">
        <v>0</v>
      </c>
      <c r="CI48" s="1">
        <v>0</v>
      </c>
      <c r="CJ48" s="4">
        <v>4150</v>
      </c>
      <c r="CK48" s="1">
        <v>0</v>
      </c>
      <c r="CL48" s="1">
        <v>0</v>
      </c>
      <c r="CM48" s="1">
        <v>0</v>
      </c>
      <c r="CN48" s="1">
        <v>0</v>
      </c>
      <c r="CO48" s="1">
        <v>0</v>
      </c>
      <c r="CP48" s="4">
        <v>278911</v>
      </c>
      <c r="CQ48" s="4">
        <v>3170</v>
      </c>
      <c r="CR48" s="1">
        <v>0</v>
      </c>
      <c r="CS48" s="1">
        <v>0</v>
      </c>
      <c r="CT48" s="1">
        <v>0</v>
      </c>
      <c r="CV48" s="1">
        <v>0</v>
      </c>
      <c r="CW48" s="1">
        <v>0</v>
      </c>
      <c r="CX48" s="1">
        <v>0</v>
      </c>
      <c r="CY48" s="1">
        <v>0</v>
      </c>
      <c r="CZ48" s="1">
        <v>0</v>
      </c>
    </row>
    <row r="49" spans="1:104">
      <c r="A49" s="1" t="s">
        <v>187</v>
      </c>
      <c r="B49" s="1" t="s">
        <v>188</v>
      </c>
    </row>
    <row r="50" spans="1:104">
      <c r="A50" s="1" t="s">
        <v>189</v>
      </c>
      <c r="B50" s="1" t="s">
        <v>190</v>
      </c>
      <c r="C50" s="1">
        <v>0</v>
      </c>
      <c r="D50" s="4"/>
      <c r="E50" s="1">
        <v>0</v>
      </c>
      <c r="F50" s="1">
        <v>0</v>
      </c>
      <c r="G50" s="1">
        <v>662</v>
      </c>
      <c r="H50" s="1">
        <v>0</v>
      </c>
      <c r="I50" s="1">
        <v>0</v>
      </c>
      <c r="J50" s="1">
        <v>0</v>
      </c>
      <c r="K50" s="1">
        <v>0</v>
      </c>
      <c r="L50" s="1">
        <v>0</v>
      </c>
      <c r="M50" s="1">
        <v>0</v>
      </c>
      <c r="N50" s="1">
        <v>0</v>
      </c>
      <c r="O50" s="1">
        <v>0</v>
      </c>
      <c r="P50" s="1">
        <v>0</v>
      </c>
      <c r="Q50" s="1">
        <v>0</v>
      </c>
      <c r="R50" s="1">
        <v>0</v>
      </c>
      <c r="S50" s="1">
        <v>0</v>
      </c>
      <c r="T50" s="1">
        <v>0</v>
      </c>
      <c r="V50" s="1">
        <v>0</v>
      </c>
      <c r="W50" s="1">
        <v>0</v>
      </c>
      <c r="X50" s="1">
        <v>0</v>
      </c>
      <c r="Y50" s="4">
        <v>128768</v>
      </c>
      <c r="Z50" s="4">
        <v>20954</v>
      </c>
      <c r="AA50" s="1">
        <v>0</v>
      </c>
      <c r="AB50" s="1">
        <v>0</v>
      </c>
      <c r="AC50" s="1">
        <v>0</v>
      </c>
      <c r="AD50" s="1">
        <v>0</v>
      </c>
      <c r="AE50" s="1">
        <v>0</v>
      </c>
      <c r="AF50" s="1">
        <v>0</v>
      </c>
      <c r="AG50" s="1">
        <v>0</v>
      </c>
      <c r="AH50" s="1">
        <v>0</v>
      </c>
      <c r="AI50" s="1">
        <v>0</v>
      </c>
      <c r="AJ50" s="1">
        <v>0</v>
      </c>
      <c r="AK50" s="1">
        <v>0</v>
      </c>
      <c r="AL50" s="1">
        <v>0</v>
      </c>
      <c r="AM50" s="1">
        <v>0</v>
      </c>
      <c r="AN50" s="1">
        <v>0</v>
      </c>
      <c r="AO50" s="1">
        <v>0</v>
      </c>
      <c r="AP50" s="1">
        <v>0</v>
      </c>
      <c r="AQ50" s="1">
        <v>0</v>
      </c>
      <c r="AS50" s="1">
        <v>0</v>
      </c>
      <c r="AT50" s="1">
        <v>0</v>
      </c>
      <c r="AU50" s="1">
        <v>0</v>
      </c>
      <c r="AV50" s="1">
        <v>0</v>
      </c>
      <c r="AX50" s="4">
        <v>80372</v>
      </c>
      <c r="AY50" s="1">
        <v>0</v>
      </c>
      <c r="AZ50" s="1">
        <v>0</v>
      </c>
      <c r="BA50" s="1">
        <v>0</v>
      </c>
      <c r="BB50" s="1">
        <v>0</v>
      </c>
      <c r="BC50" s="1">
        <v>0</v>
      </c>
      <c r="BD50" s="1">
        <v>0</v>
      </c>
      <c r="BF50" s="1">
        <v>0</v>
      </c>
      <c r="BG50" s="1">
        <v>0</v>
      </c>
      <c r="BH50" s="1">
        <v>0</v>
      </c>
      <c r="BI50" s="4">
        <v>46000</v>
      </c>
      <c r="BJ50" s="1">
        <v>0</v>
      </c>
      <c r="BK50" s="1">
        <v>0</v>
      </c>
      <c r="BL50" s="1">
        <v>0</v>
      </c>
      <c r="BM50" s="1">
        <v>0</v>
      </c>
      <c r="BN50" s="1">
        <v>0</v>
      </c>
      <c r="BO50" s="1">
        <v>0</v>
      </c>
      <c r="BP50" s="1">
        <v>0</v>
      </c>
      <c r="BQ50" s="1">
        <v>0</v>
      </c>
      <c r="BR50" s="1">
        <v>0</v>
      </c>
      <c r="BS50" s="1">
        <v>0</v>
      </c>
      <c r="BT50" s="1">
        <v>0</v>
      </c>
      <c r="BU50" s="1">
        <v>0</v>
      </c>
      <c r="BV50" s="4">
        <v>1538</v>
      </c>
      <c r="BW50" s="1">
        <v>0</v>
      </c>
      <c r="BX50" s="1">
        <v>0</v>
      </c>
      <c r="BY50" s="1">
        <v>0</v>
      </c>
      <c r="BZ50" s="1">
        <v>0</v>
      </c>
      <c r="CA50" s="1">
        <v>0</v>
      </c>
      <c r="CB50" s="4">
        <v>67157</v>
      </c>
      <c r="CC50" s="4">
        <v>27883</v>
      </c>
      <c r="CD50" s="1">
        <v>0</v>
      </c>
      <c r="CE50" s="1">
        <v>0</v>
      </c>
      <c r="CF50" s="1">
        <v>0</v>
      </c>
      <c r="CG50" s="1">
        <v>0</v>
      </c>
      <c r="CH50" s="1">
        <v>0</v>
      </c>
      <c r="CI50" s="1">
        <v>0</v>
      </c>
      <c r="CJ50" s="1">
        <v>0</v>
      </c>
      <c r="CK50" s="4">
        <v>169969</v>
      </c>
      <c r="CL50" s="1">
        <v>0</v>
      </c>
      <c r="CM50" s="1">
        <v>0</v>
      </c>
      <c r="CN50" s="1">
        <v>0</v>
      </c>
      <c r="CO50" s="1">
        <v>0</v>
      </c>
      <c r="CP50" s="1">
        <v>0</v>
      </c>
      <c r="CQ50" s="1">
        <v>0</v>
      </c>
      <c r="CR50" s="1">
        <v>0</v>
      </c>
      <c r="CS50" s="1">
        <v>0</v>
      </c>
      <c r="CT50" s="1">
        <v>0</v>
      </c>
      <c r="CV50" s="1">
        <v>0</v>
      </c>
      <c r="CW50" s="1">
        <v>0</v>
      </c>
      <c r="CX50" s="1">
        <v>0</v>
      </c>
      <c r="CY50" s="1">
        <v>0</v>
      </c>
      <c r="CZ50" s="1">
        <v>0</v>
      </c>
    </row>
    <row r="51" spans="1:104">
      <c r="A51" s="1" t="s">
        <v>191</v>
      </c>
      <c r="B51" s="1" t="s">
        <v>192</v>
      </c>
      <c r="C51" s="1">
        <v>0</v>
      </c>
      <c r="D51" s="4">
        <v>11165</v>
      </c>
      <c r="E51" s="1">
        <v>849</v>
      </c>
      <c r="F51" s="1">
        <v>0</v>
      </c>
      <c r="G51" s="4">
        <v>37087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  <c r="O51" s="1">
        <v>0</v>
      </c>
      <c r="P51" s="1">
        <v>0</v>
      </c>
      <c r="Q51" s="4">
        <v>6458</v>
      </c>
      <c r="R51" s="1">
        <v>0</v>
      </c>
      <c r="S51" s="1">
        <v>0</v>
      </c>
      <c r="T51" s="1">
        <v>0</v>
      </c>
      <c r="U51" s="4">
        <v>7240</v>
      </c>
      <c r="V51" s="1">
        <v>0</v>
      </c>
      <c r="W51" s="4">
        <v>33363</v>
      </c>
      <c r="X51" s="1">
        <v>0</v>
      </c>
      <c r="Y51" s="4">
        <v>642149</v>
      </c>
      <c r="Z51" s="1">
        <v>0</v>
      </c>
      <c r="AA51" s="1">
        <v>0</v>
      </c>
      <c r="AB51" s="4">
        <v>278881</v>
      </c>
      <c r="AC51" s="4">
        <v>17501</v>
      </c>
      <c r="AD51" s="4">
        <v>1525</v>
      </c>
      <c r="AE51" s="1">
        <v>0</v>
      </c>
      <c r="AF51" s="1">
        <v>0</v>
      </c>
      <c r="AG51" s="1">
        <v>0</v>
      </c>
      <c r="AH51" s="4">
        <v>6295</v>
      </c>
      <c r="AI51" s="1">
        <v>0</v>
      </c>
      <c r="AJ51" s="1">
        <v>0</v>
      </c>
      <c r="AK51" s="1">
        <v>0</v>
      </c>
      <c r="AL51" s="4">
        <v>1209730</v>
      </c>
      <c r="AM51" s="1">
        <v>0</v>
      </c>
      <c r="AN51" s="4">
        <v>115990</v>
      </c>
      <c r="AO51" s="1">
        <v>0</v>
      </c>
      <c r="AP51" s="1">
        <v>0</v>
      </c>
      <c r="AQ51" s="1">
        <v>0</v>
      </c>
      <c r="AR51" s="4">
        <v>301896</v>
      </c>
      <c r="AS51" s="1">
        <v>0</v>
      </c>
      <c r="AT51" s="1">
        <v>0</v>
      </c>
      <c r="AU51" s="1">
        <v>0</v>
      </c>
      <c r="AV51" s="1">
        <v>0</v>
      </c>
      <c r="AW51" s="4">
        <f>3475+383355</f>
        <v>386830</v>
      </c>
      <c r="AX51" s="4">
        <v>455881</v>
      </c>
      <c r="AY51" s="4">
        <v>2350</v>
      </c>
      <c r="AZ51" s="1">
        <v>0</v>
      </c>
      <c r="BA51" s="1">
        <v>0</v>
      </c>
      <c r="BB51" s="1">
        <v>0</v>
      </c>
      <c r="BC51" s="1">
        <v>0</v>
      </c>
      <c r="BD51" s="4">
        <v>82764</v>
      </c>
      <c r="BE51" s="4">
        <v>981831</v>
      </c>
      <c r="BF51" s="1">
        <v>0</v>
      </c>
      <c r="BG51" s="1">
        <v>0</v>
      </c>
      <c r="BH51" s="4">
        <v>1207263</v>
      </c>
      <c r="BI51" s="4">
        <v>13588</v>
      </c>
      <c r="BJ51" s="1">
        <v>0</v>
      </c>
      <c r="BK51" s="4">
        <v>21987</v>
      </c>
      <c r="BL51" s="4">
        <v>16899</v>
      </c>
      <c r="BM51" s="4">
        <v>343953</v>
      </c>
      <c r="BN51" s="1">
        <v>0</v>
      </c>
      <c r="BO51" s="1">
        <v>0</v>
      </c>
      <c r="BP51" s="4">
        <v>32282</v>
      </c>
      <c r="BQ51" s="1">
        <v>0</v>
      </c>
      <c r="BR51" s="1">
        <v>0</v>
      </c>
      <c r="BS51" s="1">
        <v>0</v>
      </c>
      <c r="BT51" s="4">
        <v>196554</v>
      </c>
      <c r="BU51" s="4">
        <v>74597</v>
      </c>
      <c r="BV51" s="4">
        <v>13716</v>
      </c>
      <c r="BW51" s="1">
        <v>0</v>
      </c>
      <c r="BX51" s="1">
        <v>0</v>
      </c>
      <c r="BY51" s="1">
        <v>0</v>
      </c>
      <c r="BZ51" s="1">
        <v>0</v>
      </c>
      <c r="CA51" s="1">
        <v>0</v>
      </c>
      <c r="CB51" s="4">
        <v>36047</v>
      </c>
      <c r="CC51" s="1">
        <v>153</v>
      </c>
      <c r="CD51" s="4">
        <v>10043</v>
      </c>
      <c r="CE51" s="1">
        <v>0</v>
      </c>
      <c r="CF51" s="4">
        <v>489862</v>
      </c>
      <c r="CG51" s="4">
        <v>63738</v>
      </c>
      <c r="CH51" s="1">
        <v>0</v>
      </c>
      <c r="CI51" s="4">
        <v>1936</v>
      </c>
      <c r="CJ51" s="4">
        <v>342714</v>
      </c>
      <c r="CK51" s="4">
        <v>4042</v>
      </c>
      <c r="CL51" s="1">
        <v>0</v>
      </c>
      <c r="CM51" s="1">
        <v>0</v>
      </c>
      <c r="CN51" s="1">
        <v>0</v>
      </c>
      <c r="CO51" s="1">
        <v>0</v>
      </c>
      <c r="CP51" s="4">
        <v>127179</v>
      </c>
      <c r="CQ51" s="4">
        <v>72762</v>
      </c>
      <c r="CR51" s="4">
        <v>186636</v>
      </c>
      <c r="CS51" s="1">
        <v>0</v>
      </c>
      <c r="CT51" s="4">
        <v>4465</v>
      </c>
      <c r="CV51" s="1">
        <v>0</v>
      </c>
      <c r="CW51" s="4">
        <v>276528</v>
      </c>
      <c r="CX51" s="1">
        <v>0</v>
      </c>
      <c r="CY51" s="1">
        <v>0</v>
      </c>
      <c r="CZ51" s="1">
        <v>0</v>
      </c>
    </row>
    <row r="52" spans="1:104">
      <c r="A52" s="1" t="s">
        <v>193</v>
      </c>
      <c r="B52" s="1" t="s">
        <v>194</v>
      </c>
      <c r="C52" s="1">
        <v>0</v>
      </c>
      <c r="E52" s="1">
        <v>0</v>
      </c>
      <c r="F52" s="1">
        <v>0</v>
      </c>
      <c r="G52" s="4">
        <v>11315</v>
      </c>
      <c r="H52" s="1">
        <v>0</v>
      </c>
      <c r="I52" s="1">
        <v>0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V52" s="1">
        <v>0</v>
      </c>
      <c r="W52" s="1">
        <v>0</v>
      </c>
      <c r="X52" s="1">
        <v>0</v>
      </c>
      <c r="Z52" s="1">
        <v>0</v>
      </c>
      <c r="AA52" s="1">
        <v>0</v>
      </c>
      <c r="AB52" s="1">
        <v>0</v>
      </c>
      <c r="AC52" s="1">
        <v>0</v>
      </c>
      <c r="AD52" s="1">
        <v>0</v>
      </c>
      <c r="AE52" s="1">
        <v>0</v>
      </c>
      <c r="AF52" s="1">
        <v>0</v>
      </c>
      <c r="AG52" s="1">
        <v>0</v>
      </c>
      <c r="AH52" s="1">
        <v>0</v>
      </c>
      <c r="AI52" s="1">
        <v>0</v>
      </c>
      <c r="AJ52" s="1">
        <v>0</v>
      </c>
      <c r="AK52" s="1">
        <v>0</v>
      </c>
      <c r="AL52" s="1">
        <v>0</v>
      </c>
      <c r="AM52" s="1">
        <v>0</v>
      </c>
      <c r="AN52" s="1">
        <v>0</v>
      </c>
      <c r="AO52" s="1">
        <v>0</v>
      </c>
      <c r="AP52" s="1">
        <v>0</v>
      </c>
      <c r="AQ52" s="1">
        <v>0</v>
      </c>
      <c r="AS52" s="1">
        <v>0</v>
      </c>
      <c r="AT52" s="1">
        <v>0</v>
      </c>
      <c r="AU52" s="1">
        <v>0</v>
      </c>
      <c r="AV52" s="1">
        <v>0</v>
      </c>
      <c r="AW52" s="1">
        <v>20</v>
      </c>
      <c r="AX52" s="1">
        <v>0</v>
      </c>
      <c r="AY52" s="1">
        <v>0</v>
      </c>
      <c r="AZ52" s="1">
        <v>0</v>
      </c>
      <c r="BA52" s="1">
        <v>0</v>
      </c>
      <c r="BB52" s="1">
        <v>0</v>
      </c>
      <c r="BC52" s="1">
        <v>0</v>
      </c>
      <c r="BD52" s="1">
        <v>0</v>
      </c>
      <c r="BE52" s="4">
        <f>6495+513</f>
        <v>7008</v>
      </c>
      <c r="BF52" s="1">
        <v>0</v>
      </c>
      <c r="BG52" s="1">
        <v>0</v>
      </c>
      <c r="BH52" s="1">
        <v>0</v>
      </c>
      <c r="BI52" s="4">
        <v>45751</v>
      </c>
      <c r="BJ52" s="1">
        <v>0</v>
      </c>
      <c r="BK52" s="1">
        <v>124</v>
      </c>
      <c r="BL52" s="1">
        <v>0</v>
      </c>
      <c r="BM52" s="1">
        <v>0</v>
      </c>
      <c r="BN52" s="1">
        <v>0</v>
      </c>
      <c r="BO52" s="1">
        <v>0</v>
      </c>
      <c r="BP52" s="4">
        <v>2608</v>
      </c>
      <c r="BQ52" s="1">
        <v>0</v>
      </c>
      <c r="BR52" s="1">
        <v>0</v>
      </c>
      <c r="BS52" s="1">
        <v>0</v>
      </c>
      <c r="BT52" s="1">
        <v>0</v>
      </c>
      <c r="BU52" s="1">
        <v>0</v>
      </c>
      <c r="BV52" s="1">
        <v>0</v>
      </c>
      <c r="BW52" s="1">
        <v>0</v>
      </c>
      <c r="BX52" s="1">
        <v>0</v>
      </c>
      <c r="BY52" s="1">
        <v>0</v>
      </c>
      <c r="BZ52" s="1">
        <v>0</v>
      </c>
      <c r="CA52" s="1">
        <v>0</v>
      </c>
      <c r="CB52" s="1">
        <v>11</v>
      </c>
      <c r="CC52" s="4">
        <v>152525</v>
      </c>
      <c r="CD52" s="4">
        <v>392815</v>
      </c>
      <c r="CE52" s="4">
        <v>462982</v>
      </c>
      <c r="CF52" s="1">
        <v>0</v>
      </c>
      <c r="CG52" s="1">
        <v>0</v>
      </c>
      <c r="CH52" s="1">
        <v>0</v>
      </c>
      <c r="CI52" s="1">
        <v>0</v>
      </c>
      <c r="CJ52" s="1">
        <v>0</v>
      </c>
      <c r="CK52" s="1">
        <v>0</v>
      </c>
      <c r="CL52" s="1">
        <v>0</v>
      </c>
      <c r="CM52" s="1">
        <v>0</v>
      </c>
      <c r="CN52" s="1">
        <v>0</v>
      </c>
      <c r="CO52" s="1">
        <v>0</v>
      </c>
      <c r="CP52" s="1">
        <v>0</v>
      </c>
      <c r="CQ52" s="1">
        <v>0</v>
      </c>
      <c r="CR52" s="1">
        <v>0</v>
      </c>
      <c r="CS52" s="1">
        <v>0</v>
      </c>
      <c r="CT52" s="1">
        <v>0</v>
      </c>
      <c r="CV52" s="1">
        <v>0</v>
      </c>
      <c r="CW52" s="1">
        <v>0</v>
      </c>
      <c r="CX52" s="1">
        <v>0</v>
      </c>
      <c r="CY52" s="1">
        <v>0</v>
      </c>
      <c r="CZ52" s="1">
        <v>0</v>
      </c>
    </row>
    <row r="53" spans="1:104">
      <c r="A53" s="1" t="s">
        <v>195</v>
      </c>
      <c r="B53" s="1" t="s">
        <v>196</v>
      </c>
      <c r="C53" s="4">
        <v>554194</v>
      </c>
      <c r="D53" s="4">
        <f>346882+268287+139947+48226</f>
        <v>803342</v>
      </c>
      <c r="E53" s="4">
        <v>269856</v>
      </c>
      <c r="F53" s="4">
        <v>203893</v>
      </c>
      <c r="G53" s="4">
        <v>114987</v>
      </c>
      <c r="H53" s="4">
        <v>168235</v>
      </c>
      <c r="I53" s="4">
        <v>2305513</v>
      </c>
      <c r="J53" s="4">
        <v>2926014</v>
      </c>
      <c r="K53" s="4">
        <v>476610</v>
      </c>
      <c r="L53" s="4">
        <v>218247</v>
      </c>
      <c r="M53" s="4">
        <v>290879</v>
      </c>
      <c r="N53" s="1">
        <v>0</v>
      </c>
      <c r="O53" s="4">
        <v>3031</v>
      </c>
      <c r="P53" s="4">
        <v>105341</v>
      </c>
      <c r="Q53" s="4">
        <v>91089</v>
      </c>
      <c r="R53" s="4">
        <v>3670</v>
      </c>
      <c r="S53" s="4">
        <v>109848</v>
      </c>
      <c r="T53" s="4">
        <v>3364</v>
      </c>
      <c r="U53" s="4">
        <f>86953+432013+1099341+253364+3598546</f>
        <v>5470217</v>
      </c>
      <c r="V53" s="4">
        <v>16687</v>
      </c>
      <c r="W53" s="4">
        <v>2904732</v>
      </c>
      <c r="X53" s="4">
        <v>48192</v>
      </c>
      <c r="Y53" s="4">
        <f>30081+10115898+258570+438993+699581</f>
        <v>11543123</v>
      </c>
      <c r="Z53" s="4">
        <v>1334493</v>
      </c>
      <c r="AA53" s="4">
        <v>250410</v>
      </c>
      <c r="AB53" s="4">
        <v>551014</v>
      </c>
      <c r="AC53" s="4">
        <v>758949</v>
      </c>
      <c r="AD53" s="4">
        <v>231711</v>
      </c>
      <c r="AE53" s="4">
        <v>48315</v>
      </c>
      <c r="AF53" s="4">
        <v>32721</v>
      </c>
      <c r="AG53" s="4">
        <v>675036</v>
      </c>
      <c r="AH53" s="4">
        <v>7287934</v>
      </c>
      <c r="AI53" s="4">
        <v>1993</v>
      </c>
      <c r="AJ53" s="4">
        <v>168302</v>
      </c>
      <c r="AK53" s="4">
        <v>2959</v>
      </c>
      <c r="AL53" s="4">
        <v>67736</v>
      </c>
      <c r="AM53" s="4">
        <v>7983830</v>
      </c>
      <c r="AN53" s="4">
        <v>129101</v>
      </c>
      <c r="AO53" s="1">
        <v>31</v>
      </c>
      <c r="AP53" s="4">
        <v>435416</v>
      </c>
      <c r="AQ53" s="4">
        <v>125588</v>
      </c>
      <c r="AR53" s="4">
        <f>365253+1825763</f>
        <v>2191016</v>
      </c>
      <c r="AS53" s="4">
        <v>110889</v>
      </c>
      <c r="AT53" s="4">
        <v>692193</v>
      </c>
      <c r="AU53" s="4">
        <v>56127</v>
      </c>
      <c r="AV53" s="4">
        <v>41053</v>
      </c>
      <c r="AW53" s="4">
        <f>494707+81194+2022</f>
        <v>577923</v>
      </c>
      <c r="AX53" s="4">
        <v>13028286</v>
      </c>
      <c r="AY53" s="4">
        <v>468597</v>
      </c>
      <c r="AZ53" s="4">
        <v>98452</v>
      </c>
      <c r="BA53" s="4">
        <v>115034</v>
      </c>
      <c r="BB53" s="1">
        <v>0</v>
      </c>
      <c r="BC53" s="4">
        <v>193696</v>
      </c>
      <c r="BD53" s="4">
        <v>146365</v>
      </c>
      <c r="BE53" s="4">
        <f>256854+3430301+80823+424450</f>
        <v>4192428</v>
      </c>
      <c r="BF53" s="4">
        <v>457533</v>
      </c>
      <c r="BG53" s="4">
        <v>2311385</v>
      </c>
      <c r="BH53" s="4">
        <v>538811</v>
      </c>
      <c r="BI53" s="4">
        <v>214568</v>
      </c>
      <c r="BJ53" s="4">
        <v>210585</v>
      </c>
      <c r="BK53" s="4">
        <v>528737</v>
      </c>
      <c r="BL53" s="4">
        <v>1295228</v>
      </c>
      <c r="BM53" s="4">
        <v>1446769</v>
      </c>
      <c r="BN53" s="4">
        <v>396375</v>
      </c>
      <c r="BO53" s="4">
        <v>362316</v>
      </c>
      <c r="BP53" s="4">
        <v>403697</v>
      </c>
      <c r="BQ53" s="4">
        <v>677481</v>
      </c>
      <c r="BR53" s="1">
        <v>0</v>
      </c>
      <c r="BS53" s="4">
        <v>59103</v>
      </c>
      <c r="BT53" s="4">
        <v>223386</v>
      </c>
      <c r="BU53" s="4">
        <v>1905576</v>
      </c>
      <c r="BV53" s="4">
        <v>867129</v>
      </c>
      <c r="BW53" s="4">
        <v>800031</v>
      </c>
      <c r="BX53" s="4">
        <v>243242</v>
      </c>
      <c r="BY53" s="4">
        <v>3292207</v>
      </c>
      <c r="BZ53" s="1">
        <v>0</v>
      </c>
      <c r="CA53" s="1">
        <v>0</v>
      </c>
      <c r="CB53" s="4">
        <v>797261</v>
      </c>
      <c r="CC53" s="4">
        <v>2787064</v>
      </c>
      <c r="CD53" s="4">
        <v>1682659</v>
      </c>
      <c r="CE53" s="4">
        <v>79129</v>
      </c>
      <c r="CF53" s="4">
        <v>141041</v>
      </c>
      <c r="CG53" s="4">
        <v>1606995</v>
      </c>
      <c r="CH53" s="4">
        <v>294895</v>
      </c>
      <c r="CI53" s="4">
        <v>21778</v>
      </c>
      <c r="CJ53" s="4">
        <v>192508</v>
      </c>
      <c r="CK53" s="4">
        <v>789769</v>
      </c>
      <c r="CL53" s="4">
        <v>1003467</v>
      </c>
      <c r="CM53" s="1">
        <v>0</v>
      </c>
      <c r="CN53" s="4">
        <v>149329</v>
      </c>
      <c r="CO53" s="4">
        <v>4572</v>
      </c>
      <c r="CP53" s="4">
        <v>787663</v>
      </c>
      <c r="CQ53" s="4">
        <v>789190</v>
      </c>
      <c r="CR53" s="4">
        <v>444604</v>
      </c>
      <c r="CS53" s="4">
        <v>251232</v>
      </c>
      <c r="CT53" s="4">
        <v>907829</v>
      </c>
      <c r="CU53" s="4">
        <f>91566+2926220+500+500+76200</f>
        <v>3094986</v>
      </c>
      <c r="CV53" s="4">
        <v>14470862</v>
      </c>
      <c r="CW53" s="4">
        <v>984784</v>
      </c>
      <c r="CX53" s="4">
        <v>1126521</v>
      </c>
      <c r="CY53" s="1">
        <v>0</v>
      </c>
      <c r="CZ53" s="1">
        <v>0</v>
      </c>
    </row>
    <row r="54" spans="1:104">
      <c r="A54" s="1" t="s">
        <v>197</v>
      </c>
      <c r="B54" s="1" t="s">
        <v>198</v>
      </c>
      <c r="C54" s="4">
        <v>12044739</v>
      </c>
      <c r="D54" s="4">
        <f>SUM(D6:D53)</f>
        <v>121876486</v>
      </c>
      <c r="E54" s="4">
        <v>6588641</v>
      </c>
      <c r="F54" s="4">
        <v>677265</v>
      </c>
      <c r="G54" s="4">
        <v>42768903</v>
      </c>
      <c r="H54" s="4">
        <v>15282861</v>
      </c>
      <c r="I54" s="4">
        <v>11950710</v>
      </c>
      <c r="J54" s="4">
        <v>21693386</v>
      </c>
      <c r="K54" s="4">
        <v>67023507</v>
      </c>
      <c r="L54" s="4">
        <v>1180912</v>
      </c>
      <c r="M54" s="4">
        <v>5033541</v>
      </c>
      <c r="N54" s="1">
        <v>0</v>
      </c>
      <c r="O54" s="4">
        <v>6036106</v>
      </c>
      <c r="P54" s="4">
        <v>4438456</v>
      </c>
      <c r="Q54" s="4">
        <v>2923230</v>
      </c>
      <c r="R54" s="4">
        <v>2807362</v>
      </c>
      <c r="S54" s="4">
        <v>5998496</v>
      </c>
      <c r="T54" s="4">
        <v>1530519</v>
      </c>
      <c r="U54" s="4">
        <f>SUM(U6:U53)</f>
        <v>206477658</v>
      </c>
      <c r="V54" s="4">
        <v>2793104</v>
      </c>
      <c r="W54" s="4">
        <v>196117358</v>
      </c>
      <c r="X54" s="4">
        <v>10185322</v>
      </c>
      <c r="Y54" s="4">
        <f>SUM(Y5:Y53)</f>
        <v>572262737</v>
      </c>
      <c r="Z54" s="4">
        <v>42922985</v>
      </c>
      <c r="AA54" s="4">
        <v>24586378</v>
      </c>
      <c r="AB54" s="4">
        <v>27856453</v>
      </c>
      <c r="AC54" s="4">
        <v>5849057</v>
      </c>
      <c r="AD54" s="4">
        <v>8447583</v>
      </c>
      <c r="AE54" s="4">
        <v>3654050</v>
      </c>
      <c r="AF54" s="4">
        <v>1239650</v>
      </c>
      <c r="AG54" s="4">
        <v>27710573</v>
      </c>
      <c r="AH54" s="4">
        <v>58078958</v>
      </c>
      <c r="AI54" s="4">
        <v>1396400</v>
      </c>
      <c r="AJ54" s="4">
        <v>3027995</v>
      </c>
      <c r="AK54" s="4">
        <v>7078961</v>
      </c>
      <c r="AL54" s="4">
        <v>2274665</v>
      </c>
      <c r="AM54" s="4">
        <v>97162449</v>
      </c>
      <c r="AN54" s="4">
        <v>14263755</v>
      </c>
      <c r="AO54" s="4">
        <v>3269769</v>
      </c>
      <c r="AP54" s="4">
        <v>15216951</v>
      </c>
      <c r="AQ54" s="4">
        <v>34469579</v>
      </c>
      <c r="AR54" s="4">
        <f>SUM(AR4:AR53)</f>
        <v>73798365</v>
      </c>
      <c r="AS54" s="4">
        <v>3416138</v>
      </c>
      <c r="AT54" s="4">
        <v>9612452</v>
      </c>
      <c r="AU54" s="4">
        <v>3333160</v>
      </c>
      <c r="AV54" s="4">
        <v>3443031</v>
      </c>
      <c r="AW54" s="4">
        <f>SUM(AW6:AW53)</f>
        <v>63164785</v>
      </c>
      <c r="AX54" s="4">
        <v>416877089</v>
      </c>
      <c r="AY54" s="4">
        <v>36240179</v>
      </c>
      <c r="AZ54" s="4">
        <v>3323388</v>
      </c>
      <c r="BA54" s="4">
        <v>8705430</v>
      </c>
      <c r="BB54" s="1">
        <v>0</v>
      </c>
      <c r="BC54" s="4">
        <v>8158433</v>
      </c>
      <c r="BD54" s="4">
        <v>4627319</v>
      </c>
      <c r="BE54" s="4">
        <f>SUM(BE6:BE53)</f>
        <v>317389392</v>
      </c>
      <c r="BF54" s="4">
        <v>39256206</v>
      </c>
      <c r="BG54" s="4">
        <v>51255838</v>
      </c>
      <c r="BH54" s="4">
        <v>69126118</v>
      </c>
      <c r="BI54" s="4">
        <v>20260102</v>
      </c>
      <c r="BJ54" s="4">
        <v>12427718</v>
      </c>
      <c r="BK54" s="4">
        <v>6386622</v>
      </c>
      <c r="BL54" s="4">
        <v>165600337</v>
      </c>
      <c r="BM54" s="4">
        <v>58891034</v>
      </c>
      <c r="BN54" s="4">
        <v>13152638</v>
      </c>
      <c r="BO54" s="4">
        <v>14124618</v>
      </c>
      <c r="BP54" s="4">
        <v>108233818</v>
      </c>
      <c r="BQ54" s="4">
        <v>5983518</v>
      </c>
      <c r="BR54" s="1">
        <v>0</v>
      </c>
      <c r="BS54" s="4">
        <v>10759288</v>
      </c>
      <c r="BT54" s="4">
        <v>15161093</v>
      </c>
      <c r="BU54" s="4">
        <v>32722006</v>
      </c>
      <c r="BV54" s="4">
        <v>74371815</v>
      </c>
      <c r="BW54" s="4">
        <v>16227367</v>
      </c>
      <c r="BX54" s="4">
        <v>17859690</v>
      </c>
      <c r="BY54" s="4">
        <v>36101372</v>
      </c>
      <c r="BZ54" s="1">
        <v>0</v>
      </c>
      <c r="CA54" s="1">
        <v>0</v>
      </c>
      <c r="CB54" s="4">
        <v>74494483</v>
      </c>
      <c r="CC54" s="4">
        <v>271322083</v>
      </c>
      <c r="CD54" s="4">
        <v>182668998</v>
      </c>
      <c r="CE54" s="4">
        <v>8407005</v>
      </c>
      <c r="CF54" s="4">
        <v>23373039</v>
      </c>
      <c r="CG54" s="4">
        <v>42483499</v>
      </c>
      <c r="CH54" s="4">
        <v>15761775</v>
      </c>
      <c r="CI54" s="4">
        <v>9184628</v>
      </c>
      <c r="CJ54" s="4">
        <v>58100091</v>
      </c>
      <c r="CK54" s="4">
        <v>60707214</v>
      </c>
      <c r="CL54" s="4">
        <v>63645702</v>
      </c>
      <c r="CM54" s="4">
        <v>2363161</v>
      </c>
      <c r="CN54" s="4">
        <v>5553537</v>
      </c>
      <c r="CO54" s="4">
        <v>3268004</v>
      </c>
      <c r="CP54" s="4">
        <v>51796900</v>
      </c>
      <c r="CQ54" s="4">
        <v>11727462</v>
      </c>
      <c r="CR54" s="4">
        <v>14847531</v>
      </c>
      <c r="CS54" s="4">
        <v>26038900</v>
      </c>
      <c r="CT54" s="4">
        <v>64673549</v>
      </c>
      <c r="CU54" s="4">
        <f>SUM(CU4:CU53)</f>
        <v>93167725</v>
      </c>
      <c r="CV54" s="4">
        <v>129688837</v>
      </c>
      <c r="CW54" s="4">
        <v>14190622</v>
      </c>
      <c r="CX54" s="4">
        <v>2588013</v>
      </c>
      <c r="CY54" s="4">
        <v>197198</v>
      </c>
      <c r="CZ54" s="1">
        <v>0</v>
      </c>
    </row>
    <row r="55" spans="1:104">
      <c r="A55" s="1" t="s">
        <v>199</v>
      </c>
      <c r="B55" s="1" t="s">
        <v>200</v>
      </c>
    </row>
    <row r="56" spans="1:104">
      <c r="A56" s="1" t="s">
        <v>201</v>
      </c>
      <c r="B56" s="1" t="s">
        <v>202</v>
      </c>
      <c r="C56" s="1">
        <v>750</v>
      </c>
      <c r="E56" s="1">
        <v>0</v>
      </c>
      <c r="F56" s="1">
        <v>0</v>
      </c>
      <c r="G56" s="1">
        <v>0</v>
      </c>
      <c r="H56" s="1">
        <v>0</v>
      </c>
      <c r="I56" s="4">
        <v>119938</v>
      </c>
      <c r="J56" s="1">
        <v>0</v>
      </c>
      <c r="K56" s="4">
        <v>653269</v>
      </c>
      <c r="L56" s="1">
        <v>0</v>
      </c>
      <c r="M56" s="1">
        <v>0</v>
      </c>
      <c r="N56" s="1">
        <v>0</v>
      </c>
      <c r="O56" s="4">
        <v>107813</v>
      </c>
      <c r="P56" s="1">
        <v>0</v>
      </c>
      <c r="Q56" s="1">
        <v>0</v>
      </c>
      <c r="R56" s="1">
        <v>0</v>
      </c>
      <c r="S56" s="4">
        <v>102836</v>
      </c>
      <c r="T56" s="1">
        <v>0</v>
      </c>
      <c r="V56" s="1">
        <v>0</v>
      </c>
      <c r="W56" s="1">
        <v>0</v>
      </c>
      <c r="X56" s="1">
        <v>0</v>
      </c>
      <c r="Y56" s="4">
        <v>35555</v>
      </c>
      <c r="Z56" s="1">
        <v>0</v>
      </c>
      <c r="AA56" s="4">
        <v>3007187</v>
      </c>
      <c r="AB56" s="1">
        <v>0</v>
      </c>
      <c r="AC56" s="1">
        <v>0</v>
      </c>
      <c r="AD56" s="4">
        <v>308663</v>
      </c>
      <c r="AE56" s="4">
        <v>3769</v>
      </c>
      <c r="AF56" s="1">
        <v>0</v>
      </c>
      <c r="AG56" s="1">
        <v>0</v>
      </c>
      <c r="AH56" s="4">
        <v>53789</v>
      </c>
      <c r="AI56" s="4">
        <v>3148307</v>
      </c>
      <c r="AJ56" s="4">
        <v>673504</v>
      </c>
      <c r="AK56" s="4">
        <v>395756</v>
      </c>
      <c r="AL56" s="4">
        <v>119167</v>
      </c>
      <c r="AM56" s="1">
        <v>0</v>
      </c>
      <c r="AN56" s="4">
        <v>264460</v>
      </c>
      <c r="AO56" s="4">
        <v>13444</v>
      </c>
      <c r="AP56" s="4">
        <v>39337</v>
      </c>
      <c r="AQ56" s="1">
        <v>0</v>
      </c>
      <c r="AR56" s="4">
        <f>91642+20926+11569800</f>
        <v>11682368</v>
      </c>
      <c r="AS56" s="4">
        <v>20571</v>
      </c>
      <c r="AT56" s="4">
        <v>11700</v>
      </c>
      <c r="AU56" s="4">
        <v>34251</v>
      </c>
      <c r="AV56" s="4">
        <v>46870</v>
      </c>
      <c r="AX56" s="4">
        <v>3303472</v>
      </c>
      <c r="AY56" s="1">
        <v>0</v>
      </c>
      <c r="AZ56" s="1">
        <v>0</v>
      </c>
      <c r="BA56" s="1">
        <v>0</v>
      </c>
      <c r="BB56" s="1">
        <v>0</v>
      </c>
      <c r="BC56" s="4">
        <v>1255</v>
      </c>
      <c r="BD56" s="1">
        <v>0</v>
      </c>
      <c r="BE56" s="4">
        <f>115239+1055872+115</f>
        <v>1171226</v>
      </c>
      <c r="BF56" s="4">
        <v>4306382</v>
      </c>
      <c r="BG56" s="4">
        <v>3215</v>
      </c>
      <c r="BH56" s="4">
        <v>704913</v>
      </c>
      <c r="BI56" s="4">
        <v>190285</v>
      </c>
      <c r="BJ56" s="4">
        <v>261777</v>
      </c>
      <c r="BK56" s="4">
        <v>1640467</v>
      </c>
      <c r="BL56" s="4">
        <v>3117488</v>
      </c>
      <c r="BM56" s="4">
        <v>2200</v>
      </c>
      <c r="BN56" s="1">
        <v>0</v>
      </c>
      <c r="BO56" s="1">
        <v>0</v>
      </c>
      <c r="BP56" s="1">
        <v>0</v>
      </c>
      <c r="BQ56" s="1">
        <v>0</v>
      </c>
      <c r="BR56" s="1">
        <v>0</v>
      </c>
      <c r="BS56" s="4">
        <v>173847</v>
      </c>
      <c r="BT56" s="4">
        <v>332364</v>
      </c>
      <c r="BU56" s="1">
        <v>0</v>
      </c>
      <c r="BV56" s="4">
        <v>44130</v>
      </c>
      <c r="BW56" s="1">
        <v>0</v>
      </c>
      <c r="BX56" s="4">
        <v>111716</v>
      </c>
      <c r="BY56" s="4">
        <v>3718005</v>
      </c>
      <c r="BZ56" s="1">
        <v>0</v>
      </c>
      <c r="CA56" s="1">
        <v>0</v>
      </c>
      <c r="CB56" s="1">
        <v>0</v>
      </c>
      <c r="CC56" s="1">
        <v>0</v>
      </c>
      <c r="CD56" s="4">
        <v>1235282</v>
      </c>
      <c r="CE56" s="1">
        <v>0</v>
      </c>
      <c r="CF56" s="4">
        <v>51467</v>
      </c>
      <c r="CG56" s="4">
        <v>533238</v>
      </c>
      <c r="CH56" s="4">
        <v>169141</v>
      </c>
      <c r="CI56" s="1">
        <v>0</v>
      </c>
      <c r="CJ56" s="4">
        <v>249365</v>
      </c>
      <c r="CK56" s="4">
        <v>970554</v>
      </c>
      <c r="CL56" s="4">
        <v>3550621</v>
      </c>
      <c r="CM56" s="1">
        <v>0</v>
      </c>
      <c r="CN56" s="4">
        <v>478351</v>
      </c>
      <c r="CO56" s="1">
        <v>0</v>
      </c>
      <c r="CP56" s="1">
        <v>0</v>
      </c>
      <c r="CQ56" s="1">
        <v>0</v>
      </c>
      <c r="CR56" s="1">
        <v>0</v>
      </c>
      <c r="CS56" s="1">
        <v>0</v>
      </c>
      <c r="CT56" s="1">
        <v>0</v>
      </c>
      <c r="CV56" s="4">
        <v>2360</v>
      </c>
      <c r="CW56" s="4">
        <v>264926</v>
      </c>
      <c r="CX56" s="1">
        <v>0</v>
      </c>
      <c r="CY56" s="1">
        <v>0</v>
      </c>
      <c r="CZ56" s="1">
        <v>0</v>
      </c>
    </row>
    <row r="57" spans="1:104">
      <c r="A57" s="1" t="s">
        <v>203</v>
      </c>
      <c r="B57" s="1" t="s">
        <v>204</v>
      </c>
      <c r="C57" s="1">
        <v>0</v>
      </c>
      <c r="E57" s="1">
        <v>0</v>
      </c>
      <c r="F57" s="1">
        <v>0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0</v>
      </c>
      <c r="N57" s="1">
        <v>0</v>
      </c>
      <c r="O57" s="1">
        <v>0</v>
      </c>
      <c r="P57" s="1">
        <v>0</v>
      </c>
      <c r="Q57" s="1">
        <v>0</v>
      </c>
      <c r="R57" s="1">
        <v>0</v>
      </c>
      <c r="S57" s="1">
        <v>0</v>
      </c>
      <c r="T57" s="1">
        <v>0</v>
      </c>
      <c r="V57" s="1">
        <v>0</v>
      </c>
      <c r="W57" s="1">
        <v>0</v>
      </c>
      <c r="X57" s="1">
        <v>0</v>
      </c>
      <c r="Y57" s="4">
        <v>335081</v>
      </c>
      <c r="Z57" s="1">
        <v>0</v>
      </c>
      <c r="AA57" s="1">
        <v>0</v>
      </c>
      <c r="AB57" s="1">
        <v>0</v>
      </c>
      <c r="AC57" s="1">
        <v>0</v>
      </c>
      <c r="AD57" s="1">
        <v>0</v>
      </c>
      <c r="AE57" s="1">
        <v>0</v>
      </c>
      <c r="AF57" s="1">
        <v>0</v>
      </c>
      <c r="AG57" s="1">
        <v>0</v>
      </c>
      <c r="AH57" s="1">
        <v>0</v>
      </c>
      <c r="AI57" s="1">
        <v>0</v>
      </c>
      <c r="AJ57" s="1">
        <v>0</v>
      </c>
      <c r="AK57" s="1">
        <v>0</v>
      </c>
      <c r="AL57" s="1">
        <v>0</v>
      </c>
      <c r="AM57" s="1">
        <v>0</v>
      </c>
      <c r="AN57" s="1">
        <v>0</v>
      </c>
      <c r="AO57" s="1">
        <v>0</v>
      </c>
      <c r="AP57" s="1">
        <v>0</v>
      </c>
      <c r="AQ57" s="1">
        <v>0</v>
      </c>
      <c r="AS57" s="1">
        <v>0</v>
      </c>
      <c r="AT57" s="1">
        <v>0</v>
      </c>
      <c r="AU57" s="1">
        <v>0</v>
      </c>
      <c r="AV57" s="1">
        <v>0</v>
      </c>
      <c r="AW57" s="4">
        <f>28275+16194</f>
        <v>44469</v>
      </c>
      <c r="AX57" s="1">
        <v>0</v>
      </c>
      <c r="AY57" s="1">
        <v>0</v>
      </c>
      <c r="AZ57" s="1">
        <v>0</v>
      </c>
      <c r="BA57" s="1">
        <v>0</v>
      </c>
      <c r="BB57" s="1">
        <v>0</v>
      </c>
      <c r="BC57" s="1">
        <v>0</v>
      </c>
      <c r="BD57" s="1">
        <v>0</v>
      </c>
      <c r="BF57" s="1">
        <v>0</v>
      </c>
      <c r="BG57" s="1">
        <v>0</v>
      </c>
      <c r="BH57" s="1">
        <v>0</v>
      </c>
      <c r="BI57" s="1">
        <v>0</v>
      </c>
      <c r="BJ57" s="1">
        <v>0</v>
      </c>
      <c r="BK57" s="1">
        <v>0</v>
      </c>
      <c r="BL57" s="1">
        <v>0</v>
      </c>
      <c r="BM57" s="1">
        <v>0</v>
      </c>
      <c r="BN57" s="1">
        <v>0</v>
      </c>
      <c r="BO57" s="1">
        <v>0</v>
      </c>
      <c r="BP57" s="1">
        <v>0</v>
      </c>
      <c r="BQ57" s="1">
        <v>0</v>
      </c>
      <c r="BR57" s="1">
        <v>0</v>
      </c>
      <c r="BS57" s="1">
        <v>0</v>
      </c>
      <c r="BT57" s="1">
        <v>0</v>
      </c>
      <c r="BU57" s="1">
        <v>0</v>
      </c>
      <c r="BV57" s="1">
        <v>0</v>
      </c>
      <c r="BW57" s="1">
        <v>0</v>
      </c>
      <c r="BX57" s="1">
        <v>0</v>
      </c>
      <c r="BY57" s="1">
        <v>0</v>
      </c>
      <c r="BZ57" s="1">
        <v>0</v>
      </c>
      <c r="CA57" s="1">
        <v>0</v>
      </c>
      <c r="CB57" s="1">
        <v>0</v>
      </c>
      <c r="CC57" s="1">
        <v>0</v>
      </c>
      <c r="CD57" s="4">
        <v>229733</v>
      </c>
      <c r="CE57" s="1">
        <v>0</v>
      </c>
      <c r="CF57" s="1">
        <v>0</v>
      </c>
      <c r="CG57" s="1">
        <v>0</v>
      </c>
      <c r="CH57" s="1">
        <v>0</v>
      </c>
      <c r="CI57" s="1">
        <v>0</v>
      </c>
      <c r="CJ57" s="1">
        <v>0</v>
      </c>
      <c r="CK57" s="1">
        <v>0</v>
      </c>
      <c r="CL57" s="1">
        <v>0</v>
      </c>
      <c r="CM57" s="1">
        <v>0</v>
      </c>
      <c r="CN57" s="1">
        <v>0</v>
      </c>
      <c r="CO57" s="1">
        <v>0</v>
      </c>
      <c r="CP57" s="1">
        <v>0</v>
      </c>
      <c r="CQ57" s="1">
        <v>0</v>
      </c>
      <c r="CR57" s="1">
        <v>0</v>
      </c>
      <c r="CS57" s="1">
        <v>0</v>
      </c>
      <c r="CT57" s="1">
        <v>0</v>
      </c>
      <c r="CV57" s="1">
        <v>0</v>
      </c>
      <c r="CW57" s="4">
        <v>2990375</v>
      </c>
      <c r="CX57" s="4">
        <v>1419038</v>
      </c>
      <c r="CY57" s="1">
        <v>0</v>
      </c>
      <c r="CZ57" s="1">
        <v>0</v>
      </c>
    </row>
    <row r="58" spans="1:104">
      <c r="A58" s="1" t="s">
        <v>205</v>
      </c>
      <c r="B58" s="1" t="s">
        <v>206</v>
      </c>
      <c r="C58" s="1">
        <v>0</v>
      </c>
      <c r="E58" s="1">
        <v>0</v>
      </c>
      <c r="F58" s="1">
        <v>0</v>
      </c>
      <c r="G58" s="1">
        <v>0</v>
      </c>
      <c r="H58" s="1">
        <v>0</v>
      </c>
      <c r="I58" s="1">
        <v>0</v>
      </c>
      <c r="J58" s="1">
        <v>0</v>
      </c>
      <c r="K58" s="1">
        <v>0</v>
      </c>
      <c r="L58" s="1">
        <v>0</v>
      </c>
      <c r="M58" s="1">
        <v>0</v>
      </c>
      <c r="N58" s="1">
        <v>0</v>
      </c>
      <c r="O58" s="4">
        <v>179683</v>
      </c>
      <c r="P58" s="1">
        <v>0</v>
      </c>
      <c r="Q58" s="4">
        <v>121439</v>
      </c>
      <c r="R58" s="4">
        <v>141959</v>
      </c>
      <c r="S58" s="1">
        <v>0</v>
      </c>
      <c r="T58" s="1">
        <v>0</v>
      </c>
      <c r="V58" s="1">
        <v>0</v>
      </c>
      <c r="W58" s="1">
        <v>0</v>
      </c>
      <c r="X58" s="1">
        <v>0</v>
      </c>
      <c r="Z58" s="1">
        <v>0</v>
      </c>
      <c r="AA58" s="1">
        <v>0</v>
      </c>
      <c r="AB58" s="4">
        <v>187596</v>
      </c>
      <c r="AC58" s="1">
        <v>0</v>
      </c>
      <c r="AD58" s="4">
        <v>114012</v>
      </c>
      <c r="AE58" s="4">
        <v>37446</v>
      </c>
      <c r="AF58" s="1">
        <v>0</v>
      </c>
      <c r="AG58" s="1">
        <v>0</v>
      </c>
      <c r="AH58" s="1">
        <v>0</v>
      </c>
      <c r="AI58" s="1">
        <v>0</v>
      </c>
      <c r="AJ58" s="1">
        <v>0</v>
      </c>
      <c r="AK58" s="1">
        <v>0</v>
      </c>
      <c r="AL58" s="1">
        <v>0</v>
      </c>
      <c r="AM58" s="1">
        <v>0</v>
      </c>
      <c r="AN58" s="4">
        <v>26913</v>
      </c>
      <c r="AO58" s="1">
        <v>0</v>
      </c>
      <c r="AP58" s="1">
        <v>0</v>
      </c>
      <c r="AQ58" s="4">
        <v>135101</v>
      </c>
      <c r="AR58" s="4">
        <v>277922</v>
      </c>
      <c r="AS58" s="1">
        <v>0</v>
      </c>
      <c r="AT58" s="4">
        <v>20000</v>
      </c>
      <c r="AU58" s="4">
        <v>16466</v>
      </c>
      <c r="AV58" s="1">
        <v>0</v>
      </c>
      <c r="AX58" s="1">
        <v>0</v>
      </c>
      <c r="AY58" s="1">
        <v>0</v>
      </c>
      <c r="AZ58" s="1">
        <v>0</v>
      </c>
      <c r="BA58" s="1">
        <v>0</v>
      </c>
      <c r="BB58" s="1">
        <v>0</v>
      </c>
      <c r="BC58" s="4">
        <v>171447</v>
      </c>
      <c r="BD58" s="1">
        <v>0</v>
      </c>
      <c r="BF58" s="4">
        <v>127555</v>
      </c>
      <c r="BG58" s="1">
        <v>0</v>
      </c>
      <c r="BH58" s="1">
        <v>0</v>
      </c>
      <c r="BI58" s="1">
        <v>0</v>
      </c>
      <c r="BJ58" s="1">
        <v>0</v>
      </c>
      <c r="BK58" s="4">
        <v>221580</v>
      </c>
      <c r="BL58" s="4">
        <v>98626</v>
      </c>
      <c r="BM58" s="1">
        <v>0</v>
      </c>
      <c r="BN58" s="1">
        <v>0</v>
      </c>
      <c r="BO58" s="1">
        <v>0</v>
      </c>
      <c r="BP58" s="1">
        <v>0</v>
      </c>
      <c r="BQ58" s="1">
        <v>0</v>
      </c>
      <c r="BR58" s="1">
        <v>0</v>
      </c>
      <c r="BS58" s="1">
        <v>0</v>
      </c>
      <c r="BT58" s="4">
        <v>163326</v>
      </c>
      <c r="BU58" s="4">
        <v>333715</v>
      </c>
      <c r="BV58" s="4">
        <v>7615</v>
      </c>
      <c r="BW58" s="1">
        <v>0</v>
      </c>
      <c r="BX58" s="4">
        <v>42940</v>
      </c>
      <c r="BY58" s="1">
        <v>0</v>
      </c>
      <c r="BZ58" s="1">
        <v>0</v>
      </c>
      <c r="CA58" s="1">
        <v>0</v>
      </c>
      <c r="CB58" s="4">
        <v>107714</v>
      </c>
      <c r="CC58" s="1">
        <v>0</v>
      </c>
      <c r="CD58" s="1">
        <v>0</v>
      </c>
      <c r="CE58" s="1">
        <v>0</v>
      </c>
      <c r="CF58" s="1">
        <v>0</v>
      </c>
      <c r="CG58" s="1">
        <v>0</v>
      </c>
      <c r="CH58" s="1">
        <v>0</v>
      </c>
      <c r="CI58" s="4">
        <v>85516</v>
      </c>
      <c r="CJ58" s="1">
        <v>0</v>
      </c>
      <c r="CK58" s="1">
        <v>0</v>
      </c>
      <c r="CL58" s="1">
        <v>0</v>
      </c>
      <c r="CM58" s="1">
        <v>0</v>
      </c>
      <c r="CN58" s="1">
        <v>0</v>
      </c>
      <c r="CO58" s="1">
        <v>0</v>
      </c>
      <c r="CP58" s="4">
        <v>189956</v>
      </c>
      <c r="CQ58" s="4">
        <v>171383</v>
      </c>
      <c r="CR58" s="1">
        <v>0</v>
      </c>
      <c r="CS58" s="4">
        <v>44254</v>
      </c>
      <c r="CT58" s="1">
        <v>0</v>
      </c>
      <c r="CU58" s="4">
        <v>574910</v>
      </c>
      <c r="CV58" s="1">
        <v>0</v>
      </c>
      <c r="CW58" s="1">
        <v>0</v>
      </c>
      <c r="CX58" s="1">
        <v>0</v>
      </c>
      <c r="CY58" s="1">
        <v>0</v>
      </c>
      <c r="CZ58" s="1">
        <v>0</v>
      </c>
    </row>
    <row r="59" spans="1:104">
      <c r="A59" s="1" t="s">
        <v>207</v>
      </c>
      <c r="B59" s="1" t="s">
        <v>208</v>
      </c>
      <c r="C59" s="1">
        <v>0</v>
      </c>
      <c r="E59" s="1">
        <v>0</v>
      </c>
      <c r="F59" s="1">
        <v>0</v>
      </c>
      <c r="G59" s="1">
        <v>0</v>
      </c>
      <c r="H59" s="1">
        <v>0</v>
      </c>
      <c r="I59" s="4">
        <v>73396</v>
      </c>
      <c r="J59" s="1">
        <v>0</v>
      </c>
      <c r="K59" s="1">
        <v>0</v>
      </c>
      <c r="L59" s="1">
        <v>0</v>
      </c>
      <c r="M59" s="1">
        <v>0</v>
      </c>
      <c r="N59" s="1">
        <v>0</v>
      </c>
      <c r="O59" s="4">
        <v>14930</v>
      </c>
      <c r="P59" s="1">
        <v>0</v>
      </c>
      <c r="Q59" s="1">
        <v>0</v>
      </c>
      <c r="R59" s="1">
        <v>0</v>
      </c>
      <c r="S59" s="1">
        <v>0</v>
      </c>
      <c r="T59" s="1">
        <v>0</v>
      </c>
      <c r="V59" s="1">
        <v>0</v>
      </c>
      <c r="W59" s="1">
        <v>0</v>
      </c>
      <c r="X59" s="1">
        <v>0</v>
      </c>
      <c r="Z59" s="1">
        <v>0</v>
      </c>
      <c r="AA59" s="1">
        <v>0</v>
      </c>
      <c r="AB59" s="1">
        <v>0</v>
      </c>
      <c r="AC59" s="1">
        <v>0</v>
      </c>
      <c r="AD59" s="1">
        <v>0</v>
      </c>
      <c r="AE59" s="1">
        <v>0</v>
      </c>
      <c r="AF59" s="1">
        <v>0</v>
      </c>
      <c r="AG59" s="1">
        <v>0</v>
      </c>
      <c r="AH59" s="1">
        <v>0</v>
      </c>
      <c r="AI59" s="1">
        <v>0</v>
      </c>
      <c r="AJ59" s="1">
        <v>0</v>
      </c>
      <c r="AK59" s="1">
        <v>0</v>
      </c>
      <c r="AL59" s="1">
        <v>0</v>
      </c>
      <c r="AM59" s="4">
        <v>120510</v>
      </c>
      <c r="AN59" s="1">
        <v>0</v>
      </c>
      <c r="AO59" s="4">
        <v>12404</v>
      </c>
      <c r="AP59" s="1">
        <v>0</v>
      </c>
      <c r="AQ59" s="1">
        <v>0</v>
      </c>
      <c r="AR59" s="4">
        <v>1140663</v>
      </c>
      <c r="AS59" s="1">
        <v>0</v>
      </c>
      <c r="AT59" s="1">
        <v>0</v>
      </c>
      <c r="AU59" s="1">
        <v>0</v>
      </c>
      <c r="AV59" s="1">
        <v>0</v>
      </c>
      <c r="AX59" s="1">
        <v>0</v>
      </c>
      <c r="AY59" s="1">
        <v>0</v>
      </c>
      <c r="AZ59" s="1">
        <v>0</v>
      </c>
      <c r="BA59" s="1">
        <v>0</v>
      </c>
      <c r="BB59" s="1">
        <v>0</v>
      </c>
      <c r="BC59" s="1">
        <v>0</v>
      </c>
      <c r="BD59" s="1">
        <v>0</v>
      </c>
      <c r="BF59" s="1">
        <v>0</v>
      </c>
      <c r="BG59" s="1">
        <v>0</v>
      </c>
      <c r="BH59" s="1">
        <v>0</v>
      </c>
      <c r="BI59" s="1">
        <v>0</v>
      </c>
      <c r="BJ59" s="4">
        <v>3750</v>
      </c>
      <c r="BK59" s="4">
        <v>1014492</v>
      </c>
      <c r="BL59" s="1">
        <v>0</v>
      </c>
      <c r="BM59" s="1">
        <v>0</v>
      </c>
      <c r="BN59" s="1">
        <v>0</v>
      </c>
      <c r="BO59" s="1">
        <v>0</v>
      </c>
      <c r="BP59" s="1">
        <v>0</v>
      </c>
      <c r="BQ59" s="1">
        <v>0</v>
      </c>
      <c r="BR59" s="1">
        <v>0</v>
      </c>
      <c r="BS59" s="1">
        <v>0</v>
      </c>
      <c r="BT59" s="1">
        <v>0</v>
      </c>
      <c r="BU59" s="1">
        <v>0</v>
      </c>
      <c r="BV59" s="1">
        <v>0</v>
      </c>
      <c r="BW59" s="1">
        <v>0</v>
      </c>
      <c r="BX59" s="1">
        <v>0</v>
      </c>
      <c r="BY59" s="1">
        <v>0</v>
      </c>
      <c r="BZ59" s="1">
        <v>0</v>
      </c>
      <c r="CA59" s="1">
        <v>0</v>
      </c>
      <c r="CB59" s="1">
        <v>0</v>
      </c>
      <c r="CC59" s="1">
        <v>0</v>
      </c>
      <c r="CD59" s="1">
        <v>0</v>
      </c>
      <c r="CE59" s="1">
        <v>0</v>
      </c>
      <c r="CF59" s="1">
        <v>0</v>
      </c>
      <c r="CG59" s="1">
        <v>0</v>
      </c>
      <c r="CH59" s="1">
        <v>0</v>
      </c>
      <c r="CI59" s="1">
        <v>0</v>
      </c>
      <c r="CJ59" s="1">
        <v>0</v>
      </c>
      <c r="CK59" s="1">
        <v>0</v>
      </c>
      <c r="CL59" s="1">
        <v>0</v>
      </c>
      <c r="CM59" s="1">
        <v>0</v>
      </c>
      <c r="CN59" s="1">
        <v>0</v>
      </c>
      <c r="CO59" s="1">
        <v>0</v>
      </c>
      <c r="CP59" s="1">
        <v>0</v>
      </c>
      <c r="CQ59" s="1">
        <v>0</v>
      </c>
      <c r="CR59" s="1">
        <v>0</v>
      </c>
      <c r="CS59" s="1">
        <v>0</v>
      </c>
      <c r="CT59" s="1">
        <v>0</v>
      </c>
      <c r="CV59" s="1">
        <v>0</v>
      </c>
      <c r="CW59" s="1">
        <v>0</v>
      </c>
      <c r="CX59" s="1">
        <v>0</v>
      </c>
      <c r="CY59" s="1">
        <v>0</v>
      </c>
      <c r="CZ59" s="1">
        <v>0</v>
      </c>
    </row>
    <row r="60" spans="1:104">
      <c r="A60" s="1" t="s">
        <v>197</v>
      </c>
      <c r="B60" s="1" t="s">
        <v>209</v>
      </c>
      <c r="C60" s="1">
        <v>750</v>
      </c>
      <c r="E60" s="1">
        <v>0</v>
      </c>
      <c r="F60" s="1">
        <v>0</v>
      </c>
      <c r="G60" s="1">
        <v>0</v>
      </c>
      <c r="H60" s="1">
        <v>0</v>
      </c>
      <c r="I60" s="4">
        <v>193334</v>
      </c>
      <c r="J60" s="1">
        <v>0</v>
      </c>
      <c r="K60" s="4">
        <v>653269</v>
      </c>
      <c r="L60" s="1">
        <v>0</v>
      </c>
      <c r="M60" s="1">
        <v>0</v>
      </c>
      <c r="N60" s="1">
        <v>0</v>
      </c>
      <c r="O60" s="4">
        <v>302426</v>
      </c>
      <c r="P60" s="1">
        <v>0</v>
      </c>
      <c r="Q60" s="4">
        <v>121439</v>
      </c>
      <c r="R60" s="4">
        <v>141959</v>
      </c>
      <c r="S60" s="4">
        <v>102836</v>
      </c>
      <c r="T60" s="1">
        <v>0</v>
      </c>
      <c r="U60" s="1">
        <f>SUM(U56:U59)</f>
        <v>0</v>
      </c>
      <c r="V60" s="1">
        <v>0</v>
      </c>
      <c r="W60" s="1">
        <v>0</v>
      </c>
      <c r="X60" s="1">
        <v>0</v>
      </c>
      <c r="Y60" s="4">
        <f>SUM(Y56:Y59)</f>
        <v>370636</v>
      </c>
      <c r="Z60" s="1">
        <v>0</v>
      </c>
      <c r="AA60" s="4">
        <v>3007187</v>
      </c>
      <c r="AB60" s="4">
        <v>187596</v>
      </c>
      <c r="AC60" s="1">
        <v>0</v>
      </c>
      <c r="AD60" s="4">
        <v>422675</v>
      </c>
      <c r="AE60" s="4">
        <v>41215</v>
      </c>
      <c r="AF60" s="1">
        <v>0</v>
      </c>
      <c r="AG60" s="1">
        <v>0</v>
      </c>
      <c r="AH60" s="4">
        <v>53789</v>
      </c>
      <c r="AI60" s="4">
        <v>3148307</v>
      </c>
      <c r="AJ60" s="4">
        <v>673504</v>
      </c>
      <c r="AK60" s="4">
        <v>395756</v>
      </c>
      <c r="AL60" s="4">
        <v>119167</v>
      </c>
      <c r="AM60" s="4">
        <v>120510</v>
      </c>
      <c r="AN60" s="4">
        <v>291373</v>
      </c>
      <c r="AO60" s="4">
        <v>25848</v>
      </c>
      <c r="AP60" s="4">
        <v>39337</v>
      </c>
      <c r="AQ60" s="4">
        <v>135101</v>
      </c>
      <c r="AR60" s="4">
        <f>SUM(AR56:AR59)</f>
        <v>13100953</v>
      </c>
      <c r="AS60" s="4">
        <v>20571</v>
      </c>
      <c r="AT60" s="4">
        <v>31700</v>
      </c>
      <c r="AU60" s="4">
        <v>50717</v>
      </c>
      <c r="AV60" s="4">
        <v>46870</v>
      </c>
      <c r="AW60" s="4">
        <f>SUM(AW56:AW59)</f>
        <v>44469</v>
      </c>
      <c r="AX60" s="4">
        <v>3303472</v>
      </c>
      <c r="AY60" s="1">
        <v>0</v>
      </c>
      <c r="AZ60" s="1">
        <v>0</v>
      </c>
      <c r="BA60" s="1">
        <v>0</v>
      </c>
      <c r="BB60" s="1">
        <v>0</v>
      </c>
      <c r="BC60" s="4">
        <v>172702</v>
      </c>
      <c r="BD60" s="1">
        <v>0</v>
      </c>
      <c r="BE60" s="4">
        <f>SUM(BE56:BE59)</f>
        <v>1171226</v>
      </c>
      <c r="BF60" s="4">
        <v>4433937</v>
      </c>
      <c r="BG60" s="4">
        <v>3215</v>
      </c>
      <c r="BH60" s="4">
        <v>704913</v>
      </c>
      <c r="BI60" s="4">
        <v>190285</v>
      </c>
      <c r="BJ60" s="4">
        <v>265527</v>
      </c>
      <c r="BK60" s="4">
        <v>2876539</v>
      </c>
      <c r="BL60" s="4">
        <v>3216114</v>
      </c>
      <c r="BM60" s="4">
        <v>2200</v>
      </c>
      <c r="BN60" s="1">
        <v>0</v>
      </c>
      <c r="BO60" s="1">
        <v>0</v>
      </c>
      <c r="BP60" s="1">
        <v>0</v>
      </c>
      <c r="BQ60" s="1">
        <v>0</v>
      </c>
      <c r="BR60" s="1">
        <v>0</v>
      </c>
      <c r="BS60" s="4">
        <v>173847</v>
      </c>
      <c r="BT60" s="4">
        <v>495690</v>
      </c>
      <c r="BU60" s="4">
        <v>333715</v>
      </c>
      <c r="BV60" s="4">
        <v>51745</v>
      </c>
      <c r="BW60" s="1">
        <v>0</v>
      </c>
      <c r="BX60" s="4">
        <v>154656</v>
      </c>
      <c r="BY60" s="4">
        <v>3718005</v>
      </c>
      <c r="BZ60" s="1">
        <v>0</v>
      </c>
      <c r="CA60" s="1">
        <v>0</v>
      </c>
      <c r="CB60" s="4">
        <v>107714</v>
      </c>
      <c r="CC60" s="1">
        <v>0</v>
      </c>
      <c r="CD60" s="4">
        <v>1465015</v>
      </c>
      <c r="CE60" s="1">
        <v>0</v>
      </c>
      <c r="CF60" s="4">
        <v>51467</v>
      </c>
      <c r="CG60" s="4">
        <v>533238</v>
      </c>
      <c r="CH60" s="4">
        <v>169141</v>
      </c>
      <c r="CI60" s="4">
        <v>85516</v>
      </c>
      <c r="CJ60" s="4">
        <v>249365</v>
      </c>
      <c r="CK60" s="4">
        <v>970554</v>
      </c>
      <c r="CL60" s="4">
        <v>3550621</v>
      </c>
      <c r="CM60" s="1">
        <v>0</v>
      </c>
      <c r="CN60" s="4">
        <v>478351</v>
      </c>
      <c r="CO60" s="1">
        <v>0</v>
      </c>
      <c r="CP60" s="4">
        <v>189956</v>
      </c>
      <c r="CQ60" s="4">
        <v>171383</v>
      </c>
      <c r="CR60" s="1">
        <v>0</v>
      </c>
      <c r="CS60" s="4">
        <v>44254</v>
      </c>
      <c r="CT60" s="1">
        <v>0</v>
      </c>
      <c r="CU60" s="4">
        <f>SUM(CU55:CU59)</f>
        <v>574910</v>
      </c>
      <c r="CV60" s="4">
        <v>2360</v>
      </c>
      <c r="CW60" s="4">
        <v>3255301</v>
      </c>
      <c r="CX60" s="4">
        <v>1419038</v>
      </c>
      <c r="CY60" s="1">
        <v>0</v>
      </c>
      <c r="CZ60" s="1">
        <v>0</v>
      </c>
    </row>
    <row r="61" spans="1:104">
      <c r="A61" s="1" t="s">
        <v>210</v>
      </c>
      <c r="B61" s="1" t="s">
        <v>211</v>
      </c>
    </row>
    <row r="62" spans="1:104">
      <c r="A62" s="1" t="s">
        <v>212</v>
      </c>
      <c r="B62" s="1" t="s">
        <v>213</v>
      </c>
    </row>
    <row r="63" spans="1:104">
      <c r="A63" s="1" t="s">
        <v>214</v>
      </c>
      <c r="B63" s="1" t="s">
        <v>215</v>
      </c>
      <c r="C63" s="4">
        <v>10128</v>
      </c>
      <c r="E63" s="1">
        <v>0</v>
      </c>
      <c r="F63" s="1">
        <v>0</v>
      </c>
      <c r="G63" s="1">
        <v>0</v>
      </c>
      <c r="H63" s="1">
        <v>0</v>
      </c>
      <c r="I63" s="1">
        <v>0</v>
      </c>
      <c r="J63" s="1">
        <v>0</v>
      </c>
      <c r="K63" s="1">
        <v>0</v>
      </c>
      <c r="L63" s="1">
        <v>0</v>
      </c>
      <c r="M63" s="1">
        <v>0</v>
      </c>
      <c r="N63" s="1">
        <v>0</v>
      </c>
      <c r="O63" s="1">
        <v>0</v>
      </c>
      <c r="P63" s="1">
        <v>0</v>
      </c>
      <c r="Q63" s="1">
        <v>0</v>
      </c>
      <c r="R63" s="1">
        <v>0</v>
      </c>
      <c r="S63" s="1">
        <v>0</v>
      </c>
      <c r="T63" s="1">
        <v>0</v>
      </c>
      <c r="V63" s="1">
        <v>0</v>
      </c>
      <c r="W63" s="1">
        <v>0</v>
      </c>
      <c r="X63" s="1">
        <v>0</v>
      </c>
      <c r="Z63" s="1">
        <v>0</v>
      </c>
      <c r="AA63" s="1">
        <v>0</v>
      </c>
      <c r="AB63" s="1">
        <v>0</v>
      </c>
      <c r="AC63" s="4">
        <v>87428</v>
      </c>
      <c r="AD63" s="1">
        <v>0</v>
      </c>
      <c r="AE63" s="1">
        <v>0</v>
      </c>
      <c r="AF63" s="1">
        <v>0</v>
      </c>
      <c r="AG63" s="1">
        <v>0</v>
      </c>
      <c r="AH63" s="1">
        <v>0</v>
      </c>
      <c r="AI63" s="1">
        <v>0</v>
      </c>
      <c r="AJ63" s="1">
        <v>0</v>
      </c>
      <c r="AK63" s="1">
        <v>0</v>
      </c>
      <c r="AL63" s="1">
        <v>0</v>
      </c>
      <c r="AM63" s="1">
        <v>0</v>
      </c>
      <c r="AN63" s="1">
        <v>0</v>
      </c>
      <c r="AO63" s="1">
        <v>0</v>
      </c>
      <c r="AP63" s="1">
        <v>0</v>
      </c>
      <c r="AQ63" s="1">
        <v>0</v>
      </c>
      <c r="AS63" s="1">
        <v>0</v>
      </c>
      <c r="AT63" s="1">
        <v>0</v>
      </c>
      <c r="AU63" s="1">
        <v>0</v>
      </c>
      <c r="AV63" s="1">
        <v>0</v>
      </c>
      <c r="AX63" s="1">
        <v>0</v>
      </c>
      <c r="AY63" s="1">
        <v>0</v>
      </c>
      <c r="AZ63" s="1">
        <v>0</v>
      </c>
      <c r="BA63" s="1">
        <v>0</v>
      </c>
      <c r="BB63" s="1">
        <v>0</v>
      </c>
      <c r="BC63" s="1">
        <v>0</v>
      </c>
      <c r="BD63" s="1">
        <v>0</v>
      </c>
      <c r="BF63" s="1">
        <v>0</v>
      </c>
      <c r="BG63" s="1">
        <v>0</v>
      </c>
      <c r="BH63" s="1">
        <v>0</v>
      </c>
      <c r="BI63" s="1">
        <v>0</v>
      </c>
      <c r="BJ63" s="1">
        <v>0</v>
      </c>
      <c r="BK63" s="1">
        <v>0</v>
      </c>
      <c r="BL63" s="1">
        <v>0</v>
      </c>
      <c r="BM63" s="1">
        <v>0</v>
      </c>
      <c r="BN63" s="1">
        <v>0</v>
      </c>
      <c r="BO63" s="1">
        <v>0</v>
      </c>
      <c r="BP63" s="1">
        <v>0</v>
      </c>
      <c r="BQ63" s="1">
        <v>0</v>
      </c>
      <c r="BR63" s="1">
        <v>0</v>
      </c>
      <c r="BS63" s="1">
        <v>0</v>
      </c>
      <c r="BT63" s="1">
        <v>0</v>
      </c>
      <c r="BU63" s="1">
        <v>0</v>
      </c>
      <c r="BV63" s="1">
        <v>0</v>
      </c>
      <c r="BW63" s="4">
        <v>10719</v>
      </c>
      <c r="BX63" s="1">
        <v>0</v>
      </c>
      <c r="BY63" s="1">
        <v>0</v>
      </c>
      <c r="BZ63" s="1">
        <v>0</v>
      </c>
      <c r="CA63" s="1">
        <v>0</v>
      </c>
      <c r="CB63" s="1">
        <v>0</v>
      </c>
      <c r="CC63" s="1">
        <v>0</v>
      </c>
      <c r="CD63" s="1">
        <v>0</v>
      </c>
      <c r="CE63" s="1">
        <v>0</v>
      </c>
      <c r="CF63" s="1">
        <v>0</v>
      </c>
      <c r="CG63" s="1">
        <v>0</v>
      </c>
      <c r="CH63" s="1">
        <v>0</v>
      </c>
      <c r="CI63" s="1">
        <v>0</v>
      </c>
      <c r="CJ63" s="1">
        <v>0</v>
      </c>
      <c r="CK63" s="1">
        <v>0</v>
      </c>
      <c r="CL63" s="1">
        <v>0</v>
      </c>
      <c r="CM63" s="1">
        <v>0</v>
      </c>
      <c r="CN63" s="1">
        <v>0</v>
      </c>
      <c r="CO63" s="1">
        <v>0</v>
      </c>
      <c r="CP63" s="1">
        <v>0</v>
      </c>
      <c r="CQ63" s="1">
        <v>0</v>
      </c>
      <c r="CR63" s="4">
        <v>3366</v>
      </c>
      <c r="CS63" s="1">
        <v>0</v>
      </c>
      <c r="CT63" s="1">
        <v>0</v>
      </c>
      <c r="CV63" s="1">
        <v>0</v>
      </c>
      <c r="CW63" s="4">
        <v>4950</v>
      </c>
      <c r="CX63" s="1">
        <v>0</v>
      </c>
      <c r="CY63" s="1">
        <v>0</v>
      </c>
      <c r="CZ63" s="1">
        <v>0</v>
      </c>
    </row>
    <row r="64" spans="1:104">
      <c r="A64" s="1" t="s">
        <v>216</v>
      </c>
      <c r="B64" s="1" t="s">
        <v>217</v>
      </c>
    </row>
    <row r="65" spans="1:104">
      <c r="A65" s="1" t="s">
        <v>218</v>
      </c>
      <c r="B65" s="1" t="s">
        <v>219</v>
      </c>
      <c r="C65" s="4">
        <v>16328</v>
      </c>
      <c r="D65" s="4">
        <v>27310</v>
      </c>
      <c r="E65" s="1">
        <v>0</v>
      </c>
      <c r="F65" s="1">
        <v>0</v>
      </c>
      <c r="G65" s="1">
        <v>0</v>
      </c>
      <c r="H65" s="4">
        <v>33534</v>
      </c>
      <c r="I65" s="1">
        <v>0</v>
      </c>
      <c r="J65" s="1">
        <v>0</v>
      </c>
      <c r="K65" s="4">
        <v>12020</v>
      </c>
      <c r="L65" s="1">
        <v>0</v>
      </c>
      <c r="M65" s="1">
        <v>0</v>
      </c>
      <c r="N65" s="1">
        <v>0</v>
      </c>
      <c r="O65" s="1">
        <v>0</v>
      </c>
      <c r="P65" s="1">
        <v>0</v>
      </c>
      <c r="Q65" s="1">
        <v>0</v>
      </c>
      <c r="R65" s="1">
        <v>0</v>
      </c>
      <c r="S65" s="1">
        <v>0</v>
      </c>
      <c r="T65" s="4">
        <v>10817</v>
      </c>
      <c r="V65" s="1">
        <v>0</v>
      </c>
      <c r="W65" s="1">
        <v>0</v>
      </c>
      <c r="X65" s="1">
        <v>0</v>
      </c>
      <c r="Z65" s="4">
        <v>14927</v>
      </c>
      <c r="AA65" s="4">
        <v>6653</v>
      </c>
      <c r="AB65" s="4">
        <v>32182</v>
      </c>
      <c r="AC65" s="1">
        <v>0</v>
      </c>
      <c r="AD65" s="4">
        <v>4668</v>
      </c>
      <c r="AE65" s="1">
        <v>0</v>
      </c>
      <c r="AF65" s="1">
        <v>0</v>
      </c>
      <c r="AG65" s="1">
        <v>0</v>
      </c>
      <c r="AH65" s="1">
        <v>0</v>
      </c>
      <c r="AI65" s="1">
        <v>0</v>
      </c>
      <c r="AJ65" s="1">
        <v>0</v>
      </c>
      <c r="AK65" s="1">
        <v>0</v>
      </c>
      <c r="AL65" s="1">
        <v>0</v>
      </c>
      <c r="AM65" s="1">
        <v>0</v>
      </c>
      <c r="AN65" s="1">
        <v>0</v>
      </c>
      <c r="AO65" s="4">
        <v>15500</v>
      </c>
      <c r="AP65" s="1">
        <v>0</v>
      </c>
      <c r="AQ65" s="4">
        <v>6558</v>
      </c>
      <c r="AS65" s="1">
        <v>0</v>
      </c>
      <c r="AT65" s="1">
        <v>0</v>
      </c>
      <c r="AU65" s="1">
        <v>0</v>
      </c>
      <c r="AV65" s="1">
        <v>0</v>
      </c>
      <c r="AW65" s="4">
        <v>4294</v>
      </c>
      <c r="AX65" s="1">
        <v>0</v>
      </c>
      <c r="AY65" s="1">
        <v>0</v>
      </c>
      <c r="AZ65" s="4">
        <v>9120</v>
      </c>
      <c r="BA65" s="1">
        <v>0</v>
      </c>
      <c r="BB65" s="1">
        <v>0</v>
      </c>
      <c r="BC65" s="1">
        <v>0</v>
      </c>
      <c r="BD65" s="1">
        <v>0</v>
      </c>
      <c r="BE65" s="4">
        <v>69907</v>
      </c>
      <c r="BF65" s="1">
        <v>0</v>
      </c>
      <c r="BG65" s="4">
        <v>17099</v>
      </c>
      <c r="BH65" s="1">
        <v>0</v>
      </c>
      <c r="BI65" s="1">
        <v>0</v>
      </c>
      <c r="BJ65" s="1">
        <v>0</v>
      </c>
      <c r="BK65" s="1">
        <v>0</v>
      </c>
      <c r="BL65" s="4">
        <v>56016</v>
      </c>
      <c r="BM65" s="1">
        <v>0</v>
      </c>
      <c r="BN65" s="1">
        <v>0</v>
      </c>
      <c r="BO65" s="1">
        <v>0</v>
      </c>
      <c r="BP65" s="1">
        <v>0</v>
      </c>
      <c r="BQ65" s="1">
        <v>0</v>
      </c>
      <c r="BR65" s="1">
        <v>0</v>
      </c>
      <c r="BS65" s="1">
        <v>0</v>
      </c>
      <c r="BT65" s="4">
        <v>11530</v>
      </c>
      <c r="BU65" s="1">
        <v>0</v>
      </c>
      <c r="BV65" s="4">
        <v>9341</v>
      </c>
      <c r="BW65" s="1">
        <v>0</v>
      </c>
      <c r="BX65" s="1">
        <v>0</v>
      </c>
      <c r="BY65" s="1">
        <v>0</v>
      </c>
      <c r="BZ65" s="1">
        <v>0</v>
      </c>
      <c r="CA65" s="1">
        <v>0</v>
      </c>
      <c r="CB65" s="1">
        <v>0</v>
      </c>
      <c r="CC65" s="1">
        <v>0</v>
      </c>
      <c r="CD65" s="1">
        <v>0</v>
      </c>
      <c r="CE65" s="4">
        <v>10593</v>
      </c>
      <c r="CF65" s="1">
        <v>0</v>
      </c>
      <c r="CG65" s="1">
        <v>0</v>
      </c>
      <c r="CH65" s="1">
        <v>0</v>
      </c>
      <c r="CI65" s="1">
        <v>0</v>
      </c>
      <c r="CJ65" s="1">
        <v>0</v>
      </c>
      <c r="CK65" s="1">
        <v>0</v>
      </c>
      <c r="CL65" s="1">
        <v>0</v>
      </c>
      <c r="CM65" s="1">
        <v>0</v>
      </c>
      <c r="CN65" s="4">
        <v>6810</v>
      </c>
      <c r="CO65" s="1">
        <v>0</v>
      </c>
      <c r="CP65" s="4">
        <v>12328</v>
      </c>
      <c r="CQ65" s="4">
        <v>10085</v>
      </c>
      <c r="CR65" s="1">
        <v>0</v>
      </c>
      <c r="CS65" s="4">
        <v>17785</v>
      </c>
      <c r="CT65" s="1">
        <v>0</v>
      </c>
      <c r="CV65" s="1">
        <v>0</v>
      </c>
      <c r="CW65" s="1">
        <v>0</v>
      </c>
      <c r="CX65" s="1">
        <v>0</v>
      </c>
      <c r="CY65" s="1">
        <v>0</v>
      </c>
      <c r="CZ65" s="1">
        <v>0</v>
      </c>
    </row>
    <row r="66" spans="1:104">
      <c r="A66" s="1" t="s">
        <v>220</v>
      </c>
      <c r="B66" s="1" t="s">
        <v>221</v>
      </c>
      <c r="C66" s="4">
        <v>188612</v>
      </c>
      <c r="D66" s="4">
        <v>972746</v>
      </c>
      <c r="E66" s="4">
        <v>133407</v>
      </c>
      <c r="F66" s="1">
        <v>0</v>
      </c>
      <c r="G66" s="4">
        <v>377224</v>
      </c>
      <c r="H66" s="4">
        <v>165154</v>
      </c>
      <c r="I66" s="4">
        <v>130331</v>
      </c>
      <c r="J66" s="4">
        <v>141459</v>
      </c>
      <c r="K66" s="4">
        <v>518683</v>
      </c>
      <c r="L66" s="1">
        <v>0</v>
      </c>
      <c r="M66" s="1">
        <v>0</v>
      </c>
      <c r="N66" s="1">
        <v>0</v>
      </c>
      <c r="O66" s="4">
        <v>141459</v>
      </c>
      <c r="P66" s="4">
        <v>102462</v>
      </c>
      <c r="Q66" s="4">
        <v>97143</v>
      </c>
      <c r="R66" s="4">
        <v>150913</v>
      </c>
      <c r="S66" s="4">
        <v>188612</v>
      </c>
      <c r="T66" s="1">
        <v>0</v>
      </c>
      <c r="U66" s="4">
        <v>667384</v>
      </c>
      <c r="V66" s="1">
        <v>0</v>
      </c>
      <c r="W66" s="4">
        <v>1320284</v>
      </c>
      <c r="X66" s="4">
        <v>89843</v>
      </c>
      <c r="Y66" s="4">
        <v>1862364</v>
      </c>
      <c r="Z66" s="4">
        <v>386419</v>
      </c>
      <c r="AA66" s="4">
        <v>237516</v>
      </c>
      <c r="AB66" s="4">
        <v>227180</v>
      </c>
      <c r="AC66" s="4">
        <v>94306</v>
      </c>
      <c r="AD66" s="4">
        <v>188612</v>
      </c>
      <c r="AE66" s="4">
        <v>141459</v>
      </c>
      <c r="AF66" s="1">
        <v>0</v>
      </c>
      <c r="AG66" s="4">
        <v>258775</v>
      </c>
      <c r="AH66" s="4">
        <v>377635</v>
      </c>
      <c r="AI66" s="1">
        <v>0</v>
      </c>
      <c r="AJ66" s="4">
        <v>188612</v>
      </c>
      <c r="AK66" s="4">
        <v>282918</v>
      </c>
      <c r="AL66" s="1">
        <v>0</v>
      </c>
      <c r="AM66" s="4">
        <v>1084519</v>
      </c>
      <c r="AN66" s="4">
        <v>113617</v>
      </c>
      <c r="AO66" s="1">
        <v>0</v>
      </c>
      <c r="AP66" s="4">
        <v>141459</v>
      </c>
      <c r="AQ66" s="4">
        <v>148337</v>
      </c>
      <c r="AR66" s="4">
        <v>717508</v>
      </c>
      <c r="AS66" s="4">
        <v>141459</v>
      </c>
      <c r="AT66" s="4">
        <v>247958</v>
      </c>
      <c r="AU66" s="4">
        <v>49860</v>
      </c>
      <c r="AV66" s="4">
        <v>188612</v>
      </c>
      <c r="AW66" s="4">
        <v>518683</v>
      </c>
      <c r="AX66" s="1">
        <v>0</v>
      </c>
      <c r="AY66" s="4">
        <v>536201</v>
      </c>
      <c r="AZ66" s="4">
        <v>101557</v>
      </c>
      <c r="BA66" s="4">
        <v>94306</v>
      </c>
      <c r="BB66" s="1">
        <v>0</v>
      </c>
      <c r="BC66" s="4">
        <v>179686</v>
      </c>
      <c r="BD66" s="4">
        <v>94306</v>
      </c>
      <c r="BE66" s="4">
        <v>1208648</v>
      </c>
      <c r="BF66" s="4">
        <v>161675</v>
      </c>
      <c r="BG66" s="4">
        <v>533885</v>
      </c>
      <c r="BH66" s="4">
        <v>518683</v>
      </c>
      <c r="BI66" s="4">
        <v>307821</v>
      </c>
      <c r="BJ66" s="4">
        <v>171338</v>
      </c>
      <c r="BK66" s="4">
        <v>127282</v>
      </c>
      <c r="BL66" s="4">
        <v>1162109</v>
      </c>
      <c r="BM66" s="4">
        <v>377224</v>
      </c>
      <c r="BN66" s="4">
        <v>119260</v>
      </c>
      <c r="BO66" s="4">
        <v>141459</v>
      </c>
      <c r="BP66" s="4">
        <v>801601</v>
      </c>
      <c r="BQ66" s="4">
        <v>134714</v>
      </c>
      <c r="BR66" s="1">
        <v>0</v>
      </c>
      <c r="BS66" s="4">
        <v>282918</v>
      </c>
      <c r="BT66" s="4">
        <v>176988</v>
      </c>
      <c r="BU66" s="4">
        <v>181465</v>
      </c>
      <c r="BV66" s="4">
        <v>424377</v>
      </c>
      <c r="BW66" s="4">
        <v>168828</v>
      </c>
      <c r="BX66" s="4">
        <v>169043</v>
      </c>
      <c r="BY66" s="4">
        <v>433554</v>
      </c>
      <c r="BZ66" s="1">
        <v>0</v>
      </c>
      <c r="CA66" s="1">
        <v>0</v>
      </c>
      <c r="CB66" s="4">
        <v>720855</v>
      </c>
      <c r="CC66" s="4">
        <v>919754</v>
      </c>
      <c r="CD66" s="4">
        <v>1264624</v>
      </c>
      <c r="CE66" s="4">
        <v>141740</v>
      </c>
      <c r="CF66" s="4">
        <v>235765</v>
      </c>
      <c r="CG66" s="4">
        <v>424377</v>
      </c>
      <c r="CH66" s="4">
        <v>188612</v>
      </c>
      <c r="CI66" s="4">
        <v>141459</v>
      </c>
      <c r="CJ66" s="4">
        <v>330071</v>
      </c>
      <c r="CK66" s="4">
        <v>424377</v>
      </c>
      <c r="CL66" s="4">
        <v>235765</v>
      </c>
      <c r="CM66" s="1">
        <v>0</v>
      </c>
      <c r="CN66" s="1">
        <v>0</v>
      </c>
      <c r="CO66" s="1">
        <v>0</v>
      </c>
      <c r="CP66" s="4">
        <v>707295</v>
      </c>
      <c r="CQ66" s="4">
        <v>194160</v>
      </c>
      <c r="CR66" s="4">
        <v>162943</v>
      </c>
      <c r="CS66" s="4">
        <v>235765</v>
      </c>
      <c r="CT66" s="4">
        <v>377224</v>
      </c>
      <c r="CU66" s="4">
        <v>895907</v>
      </c>
      <c r="CV66" s="4">
        <v>518683</v>
      </c>
      <c r="CW66" s="4">
        <v>1178825</v>
      </c>
      <c r="CX66" s="4">
        <v>754448</v>
      </c>
      <c r="CY66" s="4">
        <v>94306</v>
      </c>
      <c r="CZ66" s="1">
        <v>0</v>
      </c>
    </row>
    <row r="67" spans="1:104">
      <c r="A67" s="1" t="s">
        <v>222</v>
      </c>
      <c r="B67" s="1" t="s">
        <v>223</v>
      </c>
    </row>
    <row r="68" spans="1:104">
      <c r="A68" s="1" t="s">
        <v>224</v>
      </c>
      <c r="B68" s="1" t="s">
        <v>225</v>
      </c>
      <c r="C68" s="4">
        <v>22251</v>
      </c>
      <c r="D68" s="4">
        <v>147401</v>
      </c>
      <c r="E68" s="4">
        <v>8440</v>
      </c>
      <c r="F68" s="1">
        <v>0</v>
      </c>
      <c r="G68" s="4">
        <v>77932</v>
      </c>
      <c r="H68" s="4">
        <v>26329</v>
      </c>
      <c r="I68" s="4">
        <v>17823</v>
      </c>
      <c r="J68" s="4">
        <v>20137</v>
      </c>
      <c r="K68" s="4">
        <v>123265</v>
      </c>
      <c r="L68" s="1">
        <v>0</v>
      </c>
      <c r="M68" s="1">
        <v>0</v>
      </c>
      <c r="N68" s="1">
        <v>0</v>
      </c>
      <c r="O68" s="4">
        <v>9162</v>
      </c>
      <c r="P68" s="1">
        <v>0</v>
      </c>
      <c r="Q68" s="4">
        <v>1128</v>
      </c>
      <c r="R68" s="4">
        <v>6368</v>
      </c>
      <c r="S68" s="4">
        <v>15860</v>
      </c>
      <c r="T68" s="1">
        <v>0</v>
      </c>
      <c r="U68" s="4">
        <v>189954</v>
      </c>
      <c r="V68" s="1">
        <v>0</v>
      </c>
      <c r="W68" s="4">
        <v>251524</v>
      </c>
      <c r="X68" s="4">
        <v>14420</v>
      </c>
      <c r="Y68" s="4">
        <v>363286</v>
      </c>
      <c r="Z68" s="4">
        <v>66796</v>
      </c>
      <c r="AA68" s="4">
        <v>46460</v>
      </c>
      <c r="AB68" s="4">
        <v>59469</v>
      </c>
      <c r="AC68" s="4">
        <v>5165</v>
      </c>
      <c r="AD68" s="4">
        <v>19772</v>
      </c>
      <c r="AE68" s="4">
        <v>7972</v>
      </c>
      <c r="AF68" s="1">
        <v>0</v>
      </c>
      <c r="AG68" s="4">
        <v>42033</v>
      </c>
      <c r="AH68" s="4">
        <v>238572</v>
      </c>
      <c r="AI68" s="1">
        <v>0</v>
      </c>
      <c r="AJ68" s="4">
        <v>11388</v>
      </c>
      <c r="AK68" s="4">
        <v>30172</v>
      </c>
      <c r="AL68" s="1">
        <v>0</v>
      </c>
      <c r="AM68" s="4">
        <v>142450</v>
      </c>
      <c r="AN68" s="4">
        <v>18758</v>
      </c>
      <c r="AO68" s="1">
        <v>0</v>
      </c>
      <c r="AP68" s="4">
        <v>26012</v>
      </c>
      <c r="AQ68" s="4">
        <v>19352</v>
      </c>
      <c r="AR68" s="4">
        <v>118314</v>
      </c>
      <c r="AS68" s="4">
        <v>7789</v>
      </c>
      <c r="AT68" s="4">
        <v>19850</v>
      </c>
      <c r="AU68" s="1">
        <v>0</v>
      </c>
      <c r="AV68" s="4">
        <v>8787</v>
      </c>
      <c r="AW68" s="4">
        <v>64071</v>
      </c>
      <c r="AX68" s="4">
        <v>720291</v>
      </c>
      <c r="AY68" s="4">
        <v>83404</v>
      </c>
      <c r="AZ68" s="4">
        <v>5414</v>
      </c>
      <c r="BA68" s="4">
        <v>25426</v>
      </c>
      <c r="BB68" s="1">
        <v>0</v>
      </c>
      <c r="BC68" s="4">
        <v>15756</v>
      </c>
      <c r="BD68" s="4">
        <v>5083</v>
      </c>
      <c r="BE68" s="4">
        <v>320190</v>
      </c>
      <c r="BF68" s="4">
        <v>25393</v>
      </c>
      <c r="BG68" s="4">
        <v>78012</v>
      </c>
      <c r="BH68" s="4">
        <v>109546</v>
      </c>
      <c r="BI68" s="4">
        <v>33851</v>
      </c>
      <c r="BJ68" s="4">
        <v>23487</v>
      </c>
      <c r="BK68" s="4">
        <v>12899</v>
      </c>
      <c r="BL68" s="4">
        <v>235815</v>
      </c>
      <c r="BM68" s="4">
        <v>66493</v>
      </c>
      <c r="BN68" s="4">
        <v>15501</v>
      </c>
      <c r="BO68" s="1">
        <v>0</v>
      </c>
      <c r="BP68" s="4">
        <v>148830</v>
      </c>
      <c r="BQ68" s="4">
        <v>5567</v>
      </c>
      <c r="BR68" s="1">
        <v>0</v>
      </c>
      <c r="BS68" s="4">
        <v>33413</v>
      </c>
      <c r="BT68" s="4">
        <v>29677</v>
      </c>
      <c r="BU68" s="4">
        <v>38179</v>
      </c>
      <c r="BV68" s="4">
        <v>74505</v>
      </c>
      <c r="BW68" s="4">
        <v>19015</v>
      </c>
      <c r="BX68" s="4">
        <v>26083</v>
      </c>
      <c r="BY68" s="4">
        <v>51504</v>
      </c>
      <c r="BZ68" s="1">
        <v>0</v>
      </c>
      <c r="CA68" s="1">
        <v>0</v>
      </c>
      <c r="CB68" s="4">
        <v>114839</v>
      </c>
      <c r="CC68" s="4">
        <v>178644</v>
      </c>
      <c r="CD68" s="4">
        <v>236609</v>
      </c>
      <c r="CE68" s="4">
        <v>17850</v>
      </c>
      <c r="CF68" s="4">
        <v>33735</v>
      </c>
      <c r="CG68" s="4">
        <v>69864</v>
      </c>
      <c r="CH68" s="4">
        <v>19361</v>
      </c>
      <c r="CI68" s="4">
        <v>20061</v>
      </c>
      <c r="CJ68" s="4">
        <v>61137</v>
      </c>
      <c r="CK68" s="4">
        <v>87226</v>
      </c>
      <c r="CL68" s="4">
        <v>65517</v>
      </c>
      <c r="CM68" s="1">
        <v>0</v>
      </c>
      <c r="CN68" s="1">
        <v>0</v>
      </c>
      <c r="CO68" s="1">
        <v>0</v>
      </c>
      <c r="CP68" s="4">
        <v>122668</v>
      </c>
      <c r="CQ68" s="4">
        <v>29567</v>
      </c>
      <c r="CR68" s="4">
        <v>26737</v>
      </c>
      <c r="CS68" s="4">
        <v>36134</v>
      </c>
      <c r="CT68" s="4">
        <v>53359</v>
      </c>
      <c r="CU68" s="4">
        <v>104121</v>
      </c>
      <c r="CV68" s="4">
        <v>111424</v>
      </c>
      <c r="CW68" s="4">
        <v>258659</v>
      </c>
      <c r="CX68" s="4">
        <v>21073</v>
      </c>
      <c r="CY68" s="1">
        <v>0</v>
      </c>
      <c r="CZ68" s="1">
        <v>0</v>
      </c>
    </row>
    <row r="69" spans="1:104">
      <c r="A69" s="1" t="s">
        <v>226</v>
      </c>
      <c r="B69" s="1" t="s">
        <v>227</v>
      </c>
    </row>
    <row r="70" spans="1:104">
      <c r="A70" s="1" t="s">
        <v>228</v>
      </c>
      <c r="B70" s="1" t="s">
        <v>229</v>
      </c>
      <c r="C70" s="1">
        <v>663</v>
      </c>
      <c r="D70" s="4">
        <v>3848</v>
      </c>
      <c r="E70" s="1">
        <v>663</v>
      </c>
      <c r="F70" s="1">
        <v>0</v>
      </c>
      <c r="G70" s="4">
        <v>5178</v>
      </c>
      <c r="H70" s="1">
        <v>641</v>
      </c>
      <c r="I70" s="1">
        <v>641</v>
      </c>
      <c r="J70" s="1">
        <v>663</v>
      </c>
      <c r="K70" s="4">
        <v>2565</v>
      </c>
      <c r="L70" s="1">
        <v>0</v>
      </c>
      <c r="M70" s="1">
        <v>0</v>
      </c>
      <c r="N70" s="1">
        <v>0</v>
      </c>
      <c r="O70" s="1">
        <v>663</v>
      </c>
      <c r="P70" s="1">
        <v>663</v>
      </c>
      <c r="Q70" s="1">
        <v>663</v>
      </c>
      <c r="R70" s="1">
        <v>663</v>
      </c>
      <c r="S70" s="1">
        <v>663</v>
      </c>
      <c r="T70" s="1">
        <v>0</v>
      </c>
      <c r="U70" s="4">
        <v>2565</v>
      </c>
      <c r="V70" s="1">
        <v>0</v>
      </c>
      <c r="W70" s="4">
        <v>13015</v>
      </c>
      <c r="X70" s="4">
        <v>12999</v>
      </c>
      <c r="Y70" s="4">
        <v>9620</v>
      </c>
      <c r="Z70" s="4">
        <v>3902</v>
      </c>
      <c r="AA70" s="4">
        <v>1819</v>
      </c>
      <c r="AB70" s="4">
        <v>28235</v>
      </c>
      <c r="AC70" s="1">
        <v>663</v>
      </c>
      <c r="AD70" s="1">
        <v>663</v>
      </c>
      <c r="AE70" s="1">
        <v>663</v>
      </c>
      <c r="AF70" s="1">
        <v>0</v>
      </c>
      <c r="AG70" s="4">
        <v>12912</v>
      </c>
      <c r="AH70" s="4">
        <v>3058</v>
      </c>
      <c r="AI70" s="1">
        <v>0</v>
      </c>
      <c r="AJ70" s="1">
        <v>663</v>
      </c>
      <c r="AK70" s="1">
        <v>641</v>
      </c>
      <c r="AL70" s="1">
        <v>0</v>
      </c>
      <c r="AM70" s="4">
        <v>2565</v>
      </c>
      <c r="AN70" s="1">
        <v>663</v>
      </c>
      <c r="AO70" s="1">
        <v>0</v>
      </c>
      <c r="AP70" s="1">
        <v>641</v>
      </c>
      <c r="AQ70" s="1">
        <v>641</v>
      </c>
      <c r="AR70" s="4">
        <v>1924</v>
      </c>
      <c r="AS70" s="1">
        <v>663</v>
      </c>
      <c r="AT70" s="4">
        <v>2438</v>
      </c>
      <c r="AU70" s="1">
        <v>663</v>
      </c>
      <c r="AV70" s="1">
        <v>663</v>
      </c>
      <c r="AW70" s="4">
        <v>1283</v>
      </c>
      <c r="AX70" s="4">
        <v>34750</v>
      </c>
      <c r="AY70" s="1">
        <v>749</v>
      </c>
      <c r="AZ70" s="1">
        <v>663</v>
      </c>
      <c r="BA70" s="1">
        <v>663</v>
      </c>
      <c r="BB70" s="1">
        <v>0</v>
      </c>
      <c r="BC70" s="1">
        <v>663</v>
      </c>
      <c r="BD70" s="4">
        <v>3520</v>
      </c>
      <c r="BE70" s="4">
        <v>32301</v>
      </c>
      <c r="BF70" s="1">
        <v>641</v>
      </c>
      <c r="BG70" s="4">
        <v>2761</v>
      </c>
      <c r="BH70" s="4">
        <v>1440</v>
      </c>
      <c r="BI70" s="4">
        <v>11904</v>
      </c>
      <c r="BJ70" s="1">
        <v>641</v>
      </c>
      <c r="BK70" s="1">
        <v>641</v>
      </c>
      <c r="BL70" s="4">
        <v>22060</v>
      </c>
      <c r="BM70" s="4">
        <v>2443</v>
      </c>
      <c r="BN70" s="1">
        <v>663</v>
      </c>
      <c r="BO70" s="1">
        <v>641</v>
      </c>
      <c r="BP70" s="4">
        <v>2565</v>
      </c>
      <c r="BQ70" s="4">
        <v>2939</v>
      </c>
      <c r="BR70" s="1">
        <v>0</v>
      </c>
      <c r="BS70" s="1">
        <v>641</v>
      </c>
      <c r="BT70" s="1">
        <v>641</v>
      </c>
      <c r="BU70" s="1">
        <v>641</v>
      </c>
      <c r="BV70" s="4">
        <v>1283</v>
      </c>
      <c r="BW70" s="1">
        <v>641</v>
      </c>
      <c r="BX70" s="1">
        <v>641</v>
      </c>
      <c r="BY70" s="4">
        <v>1924</v>
      </c>
      <c r="BZ70" s="1">
        <v>0</v>
      </c>
      <c r="CA70" s="1">
        <v>0</v>
      </c>
      <c r="CB70" s="4">
        <v>4288</v>
      </c>
      <c r="CC70" s="4">
        <v>5772</v>
      </c>
      <c r="CD70" s="4">
        <v>17576</v>
      </c>
      <c r="CE70" s="1">
        <v>663</v>
      </c>
      <c r="CF70" s="1">
        <v>663</v>
      </c>
      <c r="CG70" s="1">
        <v>641</v>
      </c>
      <c r="CH70" s="4">
        <v>2623</v>
      </c>
      <c r="CI70" s="4">
        <v>3903</v>
      </c>
      <c r="CJ70" s="1">
        <v>663</v>
      </c>
      <c r="CK70" s="4">
        <v>5748</v>
      </c>
      <c r="CL70" s="4">
        <v>6939</v>
      </c>
      <c r="CM70" s="1">
        <v>0</v>
      </c>
      <c r="CN70" s="1">
        <v>0</v>
      </c>
      <c r="CO70" s="1">
        <v>0</v>
      </c>
      <c r="CP70" s="4">
        <v>13326</v>
      </c>
      <c r="CQ70" s="4">
        <v>20507</v>
      </c>
      <c r="CR70" s="1">
        <v>641</v>
      </c>
      <c r="CS70" s="4">
        <v>1283</v>
      </c>
      <c r="CT70" s="1">
        <v>641</v>
      </c>
      <c r="CU70" s="4">
        <v>5133</v>
      </c>
      <c r="CV70" s="4">
        <v>2565</v>
      </c>
      <c r="CW70" s="1">
        <v>0</v>
      </c>
      <c r="CX70" s="1">
        <v>0</v>
      </c>
      <c r="CY70" s="1">
        <v>0</v>
      </c>
      <c r="CZ70" s="1">
        <v>0</v>
      </c>
    </row>
    <row r="71" spans="1:104">
      <c r="A71" s="1" t="s">
        <v>230</v>
      </c>
      <c r="B71" s="1" t="s">
        <v>231</v>
      </c>
      <c r="C71" s="1">
        <v>0</v>
      </c>
      <c r="E71" s="1">
        <v>0</v>
      </c>
      <c r="F71" s="1">
        <v>0</v>
      </c>
      <c r="G71" s="1">
        <v>0</v>
      </c>
      <c r="H71" s="1">
        <v>0</v>
      </c>
      <c r="I71" s="1">
        <v>0</v>
      </c>
      <c r="J71" s="1">
        <v>0</v>
      </c>
      <c r="K71" s="1">
        <v>0</v>
      </c>
      <c r="L71" s="1">
        <v>0</v>
      </c>
      <c r="M71" s="1">
        <v>0</v>
      </c>
      <c r="N71" s="1">
        <v>0</v>
      </c>
      <c r="O71" s="1">
        <v>0</v>
      </c>
      <c r="P71" s="1">
        <v>0</v>
      </c>
      <c r="Q71" s="1">
        <v>0</v>
      </c>
      <c r="R71" s="1">
        <v>621</v>
      </c>
      <c r="S71" s="1">
        <v>0</v>
      </c>
      <c r="T71" s="1">
        <v>0</v>
      </c>
      <c r="U71" s="4">
        <v>3728</v>
      </c>
      <c r="V71" s="1">
        <v>0</v>
      </c>
      <c r="W71" s="1">
        <v>0</v>
      </c>
      <c r="X71" s="1">
        <v>0</v>
      </c>
      <c r="Y71" s="4">
        <v>5591</v>
      </c>
      <c r="Z71" s="1">
        <v>0</v>
      </c>
      <c r="AA71" s="1">
        <v>0</v>
      </c>
      <c r="AB71" s="1">
        <v>0</v>
      </c>
      <c r="AC71" s="1">
        <v>0</v>
      </c>
      <c r="AD71" s="1">
        <v>0</v>
      </c>
      <c r="AE71" s="1">
        <v>0</v>
      </c>
      <c r="AF71" s="1">
        <v>0</v>
      </c>
      <c r="AG71" s="1">
        <v>0</v>
      </c>
      <c r="AH71" s="1">
        <v>0</v>
      </c>
      <c r="AI71" s="1">
        <v>0</v>
      </c>
      <c r="AJ71" s="1">
        <v>0</v>
      </c>
      <c r="AK71" s="1">
        <v>0</v>
      </c>
      <c r="AL71" s="1">
        <v>0</v>
      </c>
      <c r="AM71" s="1">
        <v>0</v>
      </c>
      <c r="AN71" s="1">
        <v>0</v>
      </c>
      <c r="AO71" s="1">
        <v>0</v>
      </c>
      <c r="AP71" s="1">
        <v>0</v>
      </c>
      <c r="AQ71" s="1">
        <v>0</v>
      </c>
      <c r="AS71" s="1">
        <v>0</v>
      </c>
      <c r="AT71" s="1">
        <v>0</v>
      </c>
      <c r="AU71" s="1">
        <v>0</v>
      </c>
      <c r="AV71" s="1">
        <v>0</v>
      </c>
      <c r="AX71" s="4">
        <v>24850</v>
      </c>
      <c r="AY71" s="1">
        <v>0</v>
      </c>
      <c r="AZ71" s="1">
        <v>0</v>
      </c>
      <c r="BA71" s="1">
        <v>0</v>
      </c>
      <c r="BB71" s="1">
        <v>0</v>
      </c>
      <c r="BC71" s="1">
        <v>0</v>
      </c>
      <c r="BD71" s="1">
        <v>0</v>
      </c>
      <c r="BE71" s="1">
        <v>621</v>
      </c>
      <c r="BF71" s="1">
        <v>0</v>
      </c>
      <c r="BG71" s="1">
        <v>0</v>
      </c>
      <c r="BH71" s="1">
        <v>0</v>
      </c>
      <c r="BI71" s="1">
        <v>0</v>
      </c>
      <c r="BJ71" s="1">
        <v>0</v>
      </c>
      <c r="BK71" s="1">
        <v>0</v>
      </c>
      <c r="BL71" s="1">
        <v>621</v>
      </c>
      <c r="BM71" s="1">
        <v>0</v>
      </c>
      <c r="BN71" s="1">
        <v>0</v>
      </c>
      <c r="BO71" s="1">
        <v>0</v>
      </c>
      <c r="BP71" s="1">
        <v>0</v>
      </c>
      <c r="BQ71" s="1">
        <v>0</v>
      </c>
      <c r="BR71" s="1">
        <v>0</v>
      </c>
      <c r="BS71" s="1">
        <v>0</v>
      </c>
      <c r="BT71" s="1">
        <v>621</v>
      </c>
      <c r="BU71" s="1">
        <v>0</v>
      </c>
      <c r="BV71" s="1">
        <v>0</v>
      </c>
      <c r="BW71" s="1">
        <v>0</v>
      </c>
      <c r="BX71" s="1">
        <v>0</v>
      </c>
      <c r="BY71" s="1">
        <v>0</v>
      </c>
      <c r="BZ71" s="1">
        <v>0</v>
      </c>
      <c r="CA71" s="1">
        <v>0</v>
      </c>
      <c r="CB71" s="1">
        <v>0</v>
      </c>
      <c r="CC71" s="1">
        <v>0</v>
      </c>
      <c r="CD71" s="1">
        <v>0</v>
      </c>
      <c r="CE71" s="1">
        <v>0</v>
      </c>
      <c r="CF71" s="1">
        <v>0</v>
      </c>
      <c r="CG71" s="1">
        <v>0</v>
      </c>
      <c r="CH71" s="1">
        <v>0</v>
      </c>
      <c r="CI71" s="1">
        <v>0</v>
      </c>
      <c r="CJ71" s="1">
        <v>0</v>
      </c>
      <c r="CK71" s="1">
        <v>0</v>
      </c>
      <c r="CL71" s="1">
        <v>0</v>
      </c>
      <c r="CM71" s="1">
        <v>0</v>
      </c>
      <c r="CN71" s="1">
        <v>0</v>
      </c>
      <c r="CO71" s="1">
        <v>0</v>
      </c>
      <c r="CP71" s="1">
        <v>0</v>
      </c>
      <c r="CQ71" s="1">
        <v>0</v>
      </c>
      <c r="CR71" s="1">
        <v>0</v>
      </c>
      <c r="CS71" s="1">
        <v>0</v>
      </c>
      <c r="CT71" s="1">
        <v>0</v>
      </c>
      <c r="CV71" s="1">
        <v>0</v>
      </c>
      <c r="CW71" s="1">
        <v>0</v>
      </c>
      <c r="CX71" s="1">
        <v>0</v>
      </c>
      <c r="CY71" s="1">
        <v>0</v>
      </c>
      <c r="CZ71" s="1">
        <v>0</v>
      </c>
    </row>
    <row r="72" spans="1:104">
      <c r="A72" s="1" t="s">
        <v>232</v>
      </c>
      <c r="B72" s="1" t="s">
        <v>233</v>
      </c>
      <c r="C72" s="4">
        <v>301477</v>
      </c>
      <c r="D72" s="4">
        <v>2622038</v>
      </c>
      <c r="E72" s="4">
        <v>204751</v>
      </c>
      <c r="F72" s="1">
        <v>0</v>
      </c>
      <c r="G72" s="1">
        <v>0</v>
      </c>
      <c r="H72" s="4">
        <v>429749</v>
      </c>
      <c r="I72" s="4">
        <v>446910</v>
      </c>
      <c r="J72" s="1">
        <v>0</v>
      </c>
      <c r="K72" s="4">
        <v>1731890</v>
      </c>
      <c r="L72" s="1">
        <v>0</v>
      </c>
      <c r="M72" s="1">
        <v>0</v>
      </c>
      <c r="N72" s="1">
        <v>0</v>
      </c>
      <c r="O72" s="4">
        <v>91488</v>
      </c>
      <c r="P72" s="4">
        <v>121952</v>
      </c>
      <c r="Q72" s="4">
        <v>90172</v>
      </c>
      <c r="R72" s="4">
        <v>98924</v>
      </c>
      <c r="S72" s="4">
        <v>171854</v>
      </c>
      <c r="T72" s="1">
        <v>0</v>
      </c>
      <c r="V72" s="1">
        <v>0</v>
      </c>
      <c r="W72" s="4">
        <v>4036417</v>
      </c>
      <c r="X72" s="4">
        <v>453064</v>
      </c>
      <c r="Z72" s="4">
        <v>1157957</v>
      </c>
      <c r="AA72" s="4">
        <v>1016899</v>
      </c>
      <c r="AB72" s="4">
        <v>553129</v>
      </c>
      <c r="AC72" s="1">
        <v>0</v>
      </c>
      <c r="AD72" s="1">
        <v>0</v>
      </c>
      <c r="AE72" s="4">
        <v>2723</v>
      </c>
      <c r="AF72" s="1">
        <v>0</v>
      </c>
      <c r="AG72" s="4">
        <v>30542</v>
      </c>
      <c r="AH72" s="4">
        <v>31786</v>
      </c>
      <c r="AI72" s="1">
        <v>0</v>
      </c>
      <c r="AJ72" s="1">
        <v>0</v>
      </c>
      <c r="AK72" s="1">
        <v>0</v>
      </c>
      <c r="AL72" s="1">
        <v>0</v>
      </c>
      <c r="AM72" s="1">
        <v>0</v>
      </c>
      <c r="AN72" s="4">
        <v>8845</v>
      </c>
      <c r="AO72" s="1">
        <v>0</v>
      </c>
      <c r="AP72" s="1">
        <v>0</v>
      </c>
      <c r="AQ72" s="1">
        <v>0</v>
      </c>
      <c r="AR72" s="4">
        <v>108723</v>
      </c>
      <c r="AS72" s="1">
        <v>0</v>
      </c>
      <c r="AT72" s="4">
        <v>35022</v>
      </c>
      <c r="AU72" s="4">
        <v>1214</v>
      </c>
      <c r="AV72" s="1">
        <v>0</v>
      </c>
      <c r="AX72" s="1">
        <v>0</v>
      </c>
      <c r="AY72" s="4">
        <v>32376</v>
      </c>
      <c r="AZ72" s="1">
        <v>0</v>
      </c>
      <c r="BA72" s="1">
        <v>97</v>
      </c>
      <c r="BB72" s="1">
        <v>0</v>
      </c>
      <c r="BC72" s="4">
        <v>88672</v>
      </c>
      <c r="BD72" s="4">
        <v>6313</v>
      </c>
      <c r="BF72" s="4">
        <v>31616</v>
      </c>
      <c r="BG72" s="4">
        <v>12236</v>
      </c>
      <c r="BH72" s="1">
        <v>0</v>
      </c>
      <c r="BI72" s="4">
        <v>43565</v>
      </c>
      <c r="BJ72" s="4">
        <v>7217</v>
      </c>
      <c r="BK72" s="4">
        <v>8212</v>
      </c>
      <c r="BL72" s="1">
        <v>0</v>
      </c>
      <c r="BM72" s="4">
        <v>29701</v>
      </c>
      <c r="BN72" s="4">
        <v>6825</v>
      </c>
      <c r="BO72" s="4">
        <v>12969</v>
      </c>
      <c r="BP72" s="1">
        <v>0</v>
      </c>
      <c r="BQ72" s="4">
        <v>8844</v>
      </c>
      <c r="BR72" s="1">
        <v>0</v>
      </c>
      <c r="BS72" s="1">
        <v>0</v>
      </c>
      <c r="BT72" s="4">
        <v>21782</v>
      </c>
      <c r="BU72" s="4">
        <v>25121</v>
      </c>
      <c r="BV72" s="1">
        <v>0</v>
      </c>
      <c r="BW72" s="4">
        <v>10826</v>
      </c>
      <c r="BX72" s="1">
        <v>0</v>
      </c>
      <c r="BY72" s="4">
        <v>34061</v>
      </c>
      <c r="BZ72" s="1">
        <v>0</v>
      </c>
      <c r="CA72" s="1">
        <v>0</v>
      </c>
      <c r="CB72" s="1">
        <v>0</v>
      </c>
      <c r="CC72" s="4">
        <v>138185</v>
      </c>
      <c r="CD72" s="1">
        <v>0</v>
      </c>
      <c r="CE72" s="4">
        <v>13879</v>
      </c>
      <c r="CF72" s="1">
        <v>0</v>
      </c>
      <c r="CG72" s="1">
        <v>0</v>
      </c>
      <c r="CH72" s="4">
        <v>16592</v>
      </c>
      <c r="CI72" s="1">
        <v>0</v>
      </c>
      <c r="CJ72" s="1">
        <v>0</v>
      </c>
      <c r="CK72" s="4">
        <v>65743</v>
      </c>
      <c r="CL72" s="4">
        <v>34215</v>
      </c>
      <c r="CM72" s="1">
        <v>0</v>
      </c>
      <c r="CN72" s="1">
        <v>0</v>
      </c>
      <c r="CO72" s="1">
        <v>0</v>
      </c>
      <c r="CP72" s="4">
        <v>6109</v>
      </c>
      <c r="CQ72" s="1">
        <v>0</v>
      </c>
      <c r="CR72" s="4">
        <v>43147</v>
      </c>
      <c r="CS72" s="1">
        <v>0</v>
      </c>
      <c r="CT72" s="1">
        <v>0</v>
      </c>
      <c r="CV72" s="1">
        <v>0</v>
      </c>
      <c r="CW72" s="1">
        <v>0</v>
      </c>
      <c r="CX72" s="1">
        <v>0</v>
      </c>
      <c r="CY72" s="1">
        <v>0</v>
      </c>
      <c r="CZ72" s="1">
        <v>0</v>
      </c>
    </row>
    <row r="73" spans="1:104">
      <c r="A73" s="1" t="s">
        <v>234</v>
      </c>
      <c r="B73" s="1" t="s">
        <v>235</v>
      </c>
      <c r="C73" s="4">
        <v>122104</v>
      </c>
      <c r="D73" s="4">
        <v>1297589</v>
      </c>
      <c r="E73" s="4">
        <v>35927</v>
      </c>
      <c r="F73" s="1">
        <v>0</v>
      </c>
      <c r="G73" s="4">
        <v>488416</v>
      </c>
      <c r="H73" s="4">
        <v>193330</v>
      </c>
      <c r="I73" s="4">
        <v>174880</v>
      </c>
      <c r="J73" s="4">
        <v>244208</v>
      </c>
      <c r="K73" s="4">
        <v>567128</v>
      </c>
      <c r="L73" s="1">
        <v>0</v>
      </c>
      <c r="M73" s="1">
        <v>0</v>
      </c>
      <c r="N73" s="1">
        <v>0</v>
      </c>
      <c r="O73" s="4">
        <v>61052</v>
      </c>
      <c r="P73" s="4">
        <v>73814</v>
      </c>
      <c r="Q73" s="4">
        <v>53814</v>
      </c>
      <c r="R73" s="4">
        <v>61999</v>
      </c>
      <c r="S73" s="4">
        <v>122104</v>
      </c>
      <c r="T73" s="1">
        <v>0</v>
      </c>
      <c r="U73" s="4">
        <v>1230858</v>
      </c>
      <c r="V73" s="1">
        <v>0</v>
      </c>
      <c r="W73" s="4">
        <v>1477095</v>
      </c>
      <c r="X73" s="4">
        <v>122104</v>
      </c>
      <c r="Z73" s="4">
        <v>732624</v>
      </c>
      <c r="AA73" s="4">
        <v>297183</v>
      </c>
      <c r="AB73" s="4">
        <v>442680</v>
      </c>
      <c r="AC73" s="4">
        <v>122104</v>
      </c>
      <c r="AD73" s="4">
        <v>122104</v>
      </c>
      <c r="AE73" s="4">
        <v>67085</v>
      </c>
      <c r="AF73" s="1">
        <v>0</v>
      </c>
      <c r="AG73" s="4">
        <v>406610</v>
      </c>
      <c r="AH73" s="4">
        <v>470087</v>
      </c>
      <c r="AI73" s="1">
        <v>0</v>
      </c>
      <c r="AJ73" s="4">
        <v>122104</v>
      </c>
      <c r="AK73" s="4">
        <v>338412</v>
      </c>
      <c r="AL73" s="1">
        <v>0</v>
      </c>
      <c r="AM73" s="4">
        <v>949559</v>
      </c>
      <c r="AN73" s="4">
        <v>132703</v>
      </c>
      <c r="AO73" s="1">
        <v>0</v>
      </c>
      <c r="AP73" s="4">
        <v>259705</v>
      </c>
      <c r="AQ73" s="4">
        <v>241592</v>
      </c>
      <c r="AR73" s="4">
        <v>923855</v>
      </c>
      <c r="AS73" s="4">
        <v>61052</v>
      </c>
      <c r="AT73" s="4">
        <v>307191</v>
      </c>
      <c r="AU73" s="4">
        <v>59598</v>
      </c>
      <c r="AV73" s="4">
        <v>122104</v>
      </c>
      <c r="AW73" s="4">
        <v>641046</v>
      </c>
      <c r="AX73" s="1">
        <v>0</v>
      </c>
      <c r="AY73" s="4">
        <v>488416</v>
      </c>
      <c r="AZ73" s="4">
        <v>66857</v>
      </c>
      <c r="BA73" s="4">
        <v>61052</v>
      </c>
      <c r="BB73" s="1">
        <v>0</v>
      </c>
      <c r="BC73" s="4">
        <v>297992</v>
      </c>
      <c r="BD73" s="4">
        <v>61052</v>
      </c>
      <c r="BF73" s="4">
        <v>103945</v>
      </c>
      <c r="BG73" s="4">
        <v>610520</v>
      </c>
      <c r="BH73" s="4">
        <v>724712</v>
      </c>
      <c r="BI73" s="4">
        <v>402928</v>
      </c>
      <c r="BJ73" s="4">
        <v>187081</v>
      </c>
      <c r="BK73" s="4">
        <v>122104</v>
      </c>
      <c r="BL73" s="4">
        <v>1037884</v>
      </c>
      <c r="BM73" s="4">
        <v>427364</v>
      </c>
      <c r="BN73" s="1">
        <v>0</v>
      </c>
      <c r="BO73" s="4">
        <v>74772</v>
      </c>
      <c r="BP73" s="4">
        <v>570051</v>
      </c>
      <c r="BQ73" s="4">
        <v>61052</v>
      </c>
      <c r="BR73" s="1">
        <v>0</v>
      </c>
      <c r="BS73" s="4">
        <v>281846</v>
      </c>
      <c r="BT73" s="4">
        <v>298011</v>
      </c>
      <c r="BU73" s="4">
        <v>450616</v>
      </c>
      <c r="BV73" s="4">
        <v>552035</v>
      </c>
      <c r="BW73" s="4">
        <v>242004</v>
      </c>
      <c r="BX73" s="4">
        <v>244208</v>
      </c>
      <c r="BY73" s="4">
        <v>488416</v>
      </c>
      <c r="BZ73" s="1">
        <v>0</v>
      </c>
      <c r="CA73" s="1">
        <v>0</v>
      </c>
      <c r="CB73" s="4">
        <v>821696</v>
      </c>
      <c r="CC73" s="1">
        <v>0</v>
      </c>
      <c r="CD73" s="1">
        <v>0</v>
      </c>
      <c r="CE73" s="4">
        <v>122104</v>
      </c>
      <c r="CF73" s="4">
        <v>366312</v>
      </c>
      <c r="CG73" s="4">
        <v>547930</v>
      </c>
      <c r="CH73" s="4">
        <v>244208</v>
      </c>
      <c r="CI73" s="4">
        <v>61052</v>
      </c>
      <c r="CJ73" s="4">
        <v>427364</v>
      </c>
      <c r="CK73" s="4">
        <v>545452</v>
      </c>
      <c r="CL73" s="4">
        <v>395708</v>
      </c>
      <c r="CM73" s="1">
        <v>0</v>
      </c>
      <c r="CN73" s="1">
        <v>0</v>
      </c>
      <c r="CO73" s="1">
        <v>0</v>
      </c>
      <c r="CP73" s="4">
        <v>915780</v>
      </c>
      <c r="CQ73" s="4">
        <v>244208</v>
      </c>
      <c r="CR73" s="4">
        <v>183156</v>
      </c>
      <c r="CS73" s="4">
        <v>366312</v>
      </c>
      <c r="CT73" s="4">
        <v>344562</v>
      </c>
      <c r="CU73" s="4">
        <v>866068</v>
      </c>
      <c r="CV73" s="4">
        <v>395840</v>
      </c>
      <c r="CW73" s="4">
        <v>1758817</v>
      </c>
      <c r="CX73" s="4">
        <v>744656</v>
      </c>
      <c r="CY73" s="1">
        <v>0</v>
      </c>
      <c r="CZ73" s="1">
        <v>0</v>
      </c>
    </row>
    <row r="74" spans="1:104">
      <c r="A74" s="1" t="s">
        <v>236</v>
      </c>
      <c r="B74" s="1" t="s">
        <v>237</v>
      </c>
      <c r="C74" s="4">
        <v>145483</v>
      </c>
      <c r="D74" s="4">
        <v>611030</v>
      </c>
      <c r="E74" s="4">
        <v>60483</v>
      </c>
      <c r="F74" s="1">
        <v>0</v>
      </c>
      <c r="G74" s="4">
        <v>232773</v>
      </c>
      <c r="H74" s="4">
        <v>116387</v>
      </c>
      <c r="I74" s="4">
        <v>80648</v>
      </c>
      <c r="J74" s="4">
        <v>116387</v>
      </c>
      <c r="K74" s="4">
        <v>320063</v>
      </c>
      <c r="L74" s="1">
        <v>0</v>
      </c>
      <c r="M74" s="1">
        <v>0</v>
      </c>
      <c r="N74" s="1">
        <v>0</v>
      </c>
      <c r="O74" s="4">
        <v>29097</v>
      </c>
      <c r="P74" s="4">
        <v>29097</v>
      </c>
      <c r="Q74" s="4">
        <v>29097</v>
      </c>
      <c r="R74" s="4">
        <v>29097</v>
      </c>
      <c r="S74" s="4">
        <v>58193</v>
      </c>
      <c r="T74" s="1">
        <v>0</v>
      </c>
      <c r="U74" s="4">
        <v>609447</v>
      </c>
      <c r="V74" s="1">
        <v>0</v>
      </c>
      <c r="W74" s="4">
        <v>843804</v>
      </c>
      <c r="X74" s="4">
        <v>58193</v>
      </c>
      <c r="Y74" s="4">
        <v>1628942</v>
      </c>
      <c r="Z74" s="4">
        <v>349160</v>
      </c>
      <c r="AA74" s="4">
        <v>212565</v>
      </c>
      <c r="AB74" s="4">
        <v>261870</v>
      </c>
      <c r="AC74" s="4">
        <v>102832</v>
      </c>
      <c r="AD74" s="4">
        <v>87290</v>
      </c>
      <c r="AE74" s="4">
        <v>29097</v>
      </c>
      <c r="AF74" s="1">
        <v>0</v>
      </c>
      <c r="AG74" s="4">
        <v>174580</v>
      </c>
      <c r="AH74" s="4">
        <v>407353</v>
      </c>
      <c r="AI74" s="1">
        <v>0</v>
      </c>
      <c r="AJ74" s="4">
        <v>29097</v>
      </c>
      <c r="AK74" s="4">
        <v>145483</v>
      </c>
      <c r="AL74" s="1">
        <v>0</v>
      </c>
      <c r="AM74" s="4">
        <v>436450</v>
      </c>
      <c r="AN74" s="4">
        <v>87290</v>
      </c>
      <c r="AO74" s="1">
        <v>0</v>
      </c>
      <c r="AP74" s="4">
        <v>116387</v>
      </c>
      <c r="AQ74" s="4">
        <v>145483</v>
      </c>
      <c r="AR74" s="4">
        <v>407353</v>
      </c>
      <c r="AS74" s="4">
        <v>29097</v>
      </c>
      <c r="AT74" s="4">
        <v>146883</v>
      </c>
      <c r="AU74" s="4">
        <v>23548</v>
      </c>
      <c r="AV74" s="4">
        <v>29097</v>
      </c>
      <c r="AW74" s="4">
        <v>320063</v>
      </c>
      <c r="AX74" s="4">
        <v>1275868</v>
      </c>
      <c r="AY74" s="4">
        <v>232773</v>
      </c>
      <c r="AZ74" s="4">
        <v>55655</v>
      </c>
      <c r="BA74" s="4">
        <v>51402</v>
      </c>
      <c r="BB74" s="1">
        <v>0</v>
      </c>
      <c r="BC74" s="4">
        <v>116387</v>
      </c>
      <c r="BD74" s="4">
        <v>29097</v>
      </c>
      <c r="BE74" s="4">
        <v>843804</v>
      </c>
      <c r="BF74" s="4">
        <v>58193</v>
      </c>
      <c r="BG74" s="4">
        <v>261870</v>
      </c>
      <c r="BH74" s="4">
        <v>349160</v>
      </c>
      <c r="BI74" s="4">
        <v>174066</v>
      </c>
      <c r="BJ74" s="4">
        <v>85551</v>
      </c>
      <c r="BK74" s="4">
        <v>110175</v>
      </c>
      <c r="BL74" s="4">
        <v>494644</v>
      </c>
      <c r="BM74" s="4">
        <v>203677</v>
      </c>
      <c r="BN74" s="4">
        <v>58193</v>
      </c>
      <c r="BO74" s="4">
        <v>58193</v>
      </c>
      <c r="BP74" s="4">
        <v>353489</v>
      </c>
      <c r="BQ74" s="4">
        <v>52259</v>
      </c>
      <c r="BR74" s="1">
        <v>0</v>
      </c>
      <c r="BS74" s="4">
        <v>145483</v>
      </c>
      <c r="BT74" s="4">
        <v>203677</v>
      </c>
      <c r="BU74" s="4">
        <v>232192</v>
      </c>
      <c r="BV74" s="4">
        <v>290967</v>
      </c>
      <c r="BW74" s="4">
        <v>116387</v>
      </c>
      <c r="BX74" s="4">
        <v>116387</v>
      </c>
      <c r="BY74" s="4">
        <v>203677</v>
      </c>
      <c r="BZ74" s="1">
        <v>0</v>
      </c>
      <c r="CA74" s="1">
        <v>0</v>
      </c>
      <c r="CB74" s="4">
        <v>407353</v>
      </c>
      <c r="CC74" s="4">
        <v>843804</v>
      </c>
      <c r="CD74" s="4">
        <v>581934</v>
      </c>
      <c r="CE74" s="4">
        <v>87290</v>
      </c>
      <c r="CF74" s="4">
        <v>174580</v>
      </c>
      <c r="CG74" s="4">
        <v>261870</v>
      </c>
      <c r="CH74" s="4">
        <v>116387</v>
      </c>
      <c r="CI74" s="4">
        <v>58193</v>
      </c>
      <c r="CJ74" s="4">
        <v>174580</v>
      </c>
      <c r="CK74" s="4">
        <v>261870</v>
      </c>
      <c r="CL74" s="4">
        <v>203677</v>
      </c>
      <c r="CM74" s="1">
        <v>0</v>
      </c>
      <c r="CN74" s="1">
        <v>0</v>
      </c>
      <c r="CO74" s="1">
        <v>0</v>
      </c>
      <c r="CP74" s="4">
        <v>436450</v>
      </c>
      <c r="CQ74" s="4">
        <v>116387</v>
      </c>
      <c r="CR74" s="4">
        <v>145483</v>
      </c>
      <c r="CS74" s="4">
        <v>174580</v>
      </c>
      <c r="CT74" s="4">
        <v>203677</v>
      </c>
      <c r="CU74" s="4">
        <v>463083</v>
      </c>
      <c r="CV74" s="4">
        <v>260682</v>
      </c>
      <c r="CW74" s="4">
        <v>1124390</v>
      </c>
      <c r="CX74" s="4">
        <v>274740</v>
      </c>
      <c r="CY74" s="1">
        <v>0</v>
      </c>
      <c r="CZ74" s="1">
        <v>0</v>
      </c>
    </row>
    <row r="75" spans="1:104">
      <c r="A75" s="1" t="s">
        <v>238</v>
      </c>
      <c r="B75" s="1" t="s">
        <v>239</v>
      </c>
    </row>
    <row r="76" spans="1:104">
      <c r="A76" s="1" t="s">
        <v>240</v>
      </c>
      <c r="B76" s="1" t="s">
        <v>241</v>
      </c>
      <c r="C76" s="1">
        <v>0</v>
      </c>
      <c r="E76" s="1">
        <v>0</v>
      </c>
      <c r="F76" s="1">
        <v>0</v>
      </c>
      <c r="G76" s="1">
        <v>0</v>
      </c>
      <c r="H76" s="1">
        <v>0</v>
      </c>
      <c r="I76" s="1">
        <v>0</v>
      </c>
      <c r="J76" s="1">
        <v>0</v>
      </c>
      <c r="K76" s="1">
        <v>0</v>
      </c>
      <c r="L76" s="1">
        <v>0</v>
      </c>
      <c r="M76" s="1">
        <v>0</v>
      </c>
      <c r="N76" s="1">
        <v>0</v>
      </c>
      <c r="O76" s="1">
        <v>0</v>
      </c>
      <c r="P76" s="1">
        <v>0</v>
      </c>
      <c r="Q76" s="1">
        <v>0</v>
      </c>
      <c r="R76" s="1">
        <v>0</v>
      </c>
      <c r="S76" s="1">
        <v>0</v>
      </c>
      <c r="T76" s="1">
        <v>0</v>
      </c>
      <c r="V76" s="1">
        <v>0</v>
      </c>
      <c r="W76" s="1">
        <v>0</v>
      </c>
      <c r="X76" s="1">
        <v>0</v>
      </c>
      <c r="Z76" s="1">
        <v>0</v>
      </c>
      <c r="AA76" s="1">
        <v>0</v>
      </c>
      <c r="AB76" s="4">
        <v>10382</v>
      </c>
      <c r="AC76" s="1">
        <v>0</v>
      </c>
      <c r="AD76" s="1">
        <v>0</v>
      </c>
      <c r="AE76" s="1">
        <v>0</v>
      </c>
      <c r="AF76" s="1">
        <v>0</v>
      </c>
      <c r="AG76" s="1">
        <v>0</v>
      </c>
      <c r="AH76" s="1">
        <v>0</v>
      </c>
      <c r="AI76" s="1">
        <v>0</v>
      </c>
      <c r="AJ76" s="1">
        <v>0</v>
      </c>
      <c r="AK76" s="1">
        <v>0</v>
      </c>
      <c r="AL76" s="1">
        <v>0</v>
      </c>
      <c r="AM76" s="1">
        <v>0</v>
      </c>
      <c r="AN76" s="1">
        <v>0</v>
      </c>
      <c r="AO76" s="1">
        <v>0</v>
      </c>
      <c r="AP76" s="1">
        <v>0</v>
      </c>
      <c r="AQ76" s="1">
        <v>0</v>
      </c>
      <c r="AS76" s="1">
        <v>0</v>
      </c>
      <c r="AT76" s="1">
        <v>0</v>
      </c>
      <c r="AU76" s="1">
        <v>0</v>
      </c>
      <c r="AV76" s="1">
        <v>0</v>
      </c>
      <c r="AX76" s="1">
        <v>0</v>
      </c>
      <c r="AY76" s="1">
        <v>0</v>
      </c>
      <c r="AZ76" s="1">
        <v>0</v>
      </c>
      <c r="BA76" s="1">
        <v>0</v>
      </c>
      <c r="BB76" s="1">
        <v>0</v>
      </c>
      <c r="BC76" s="1">
        <v>0</v>
      </c>
      <c r="BD76" s="1">
        <v>0</v>
      </c>
      <c r="BF76" s="1">
        <v>0</v>
      </c>
      <c r="BG76" s="1">
        <v>0</v>
      </c>
      <c r="BH76" s="1">
        <v>0</v>
      </c>
      <c r="BI76" s="1">
        <v>0</v>
      </c>
      <c r="BJ76" s="1">
        <v>0</v>
      </c>
      <c r="BK76" s="1">
        <v>80</v>
      </c>
      <c r="BL76" s="1">
        <v>0</v>
      </c>
      <c r="BM76" s="1">
        <v>0</v>
      </c>
      <c r="BN76" s="1">
        <v>0</v>
      </c>
      <c r="BO76" s="1">
        <v>0</v>
      </c>
      <c r="BP76" s="1">
        <v>0</v>
      </c>
      <c r="BQ76" s="1">
        <v>0</v>
      </c>
      <c r="BR76" s="1">
        <v>0</v>
      </c>
      <c r="BS76" s="1">
        <v>0</v>
      </c>
      <c r="BT76" s="1">
        <v>0</v>
      </c>
      <c r="BU76" s="1">
        <v>0</v>
      </c>
      <c r="BV76" s="1">
        <v>0</v>
      </c>
      <c r="BW76" s="1">
        <v>0</v>
      </c>
      <c r="BX76" s="1">
        <v>0</v>
      </c>
      <c r="BY76" s="1">
        <v>0</v>
      </c>
      <c r="BZ76" s="1">
        <v>0</v>
      </c>
      <c r="CA76" s="1">
        <v>0</v>
      </c>
      <c r="CB76" s="1">
        <v>0</v>
      </c>
      <c r="CC76" s="4">
        <v>1761566</v>
      </c>
      <c r="CD76" s="1">
        <v>0</v>
      </c>
      <c r="CE76" s="1">
        <v>0</v>
      </c>
      <c r="CF76" s="1">
        <v>0</v>
      </c>
      <c r="CG76" s="1">
        <v>0</v>
      </c>
      <c r="CH76" s="1">
        <v>0</v>
      </c>
      <c r="CI76" s="1">
        <v>0</v>
      </c>
      <c r="CJ76" s="1">
        <v>0</v>
      </c>
      <c r="CK76" s="1">
        <v>0</v>
      </c>
      <c r="CL76" s="1">
        <v>0</v>
      </c>
      <c r="CM76" s="1">
        <v>0</v>
      </c>
      <c r="CN76" s="1">
        <v>0</v>
      </c>
      <c r="CO76" s="1">
        <v>0</v>
      </c>
      <c r="CP76" s="1">
        <v>0</v>
      </c>
      <c r="CQ76" s="1">
        <v>0</v>
      </c>
      <c r="CR76" s="1">
        <v>0</v>
      </c>
      <c r="CS76" s="1">
        <v>0</v>
      </c>
      <c r="CT76" s="1">
        <v>0</v>
      </c>
      <c r="CV76" s="1">
        <v>0</v>
      </c>
      <c r="CW76" s="1">
        <v>0</v>
      </c>
      <c r="CX76" s="1">
        <v>0</v>
      </c>
      <c r="CY76" s="1">
        <v>0</v>
      </c>
      <c r="CZ76" s="1">
        <v>0</v>
      </c>
    </row>
    <row r="77" spans="1:104">
      <c r="A77" s="1" t="s">
        <v>242</v>
      </c>
      <c r="B77" s="1" t="s">
        <v>243</v>
      </c>
      <c r="C77" s="1">
        <v>213</v>
      </c>
      <c r="E77" s="1">
        <v>0</v>
      </c>
      <c r="F77" s="1">
        <v>0</v>
      </c>
      <c r="G77" s="4">
        <v>11596</v>
      </c>
      <c r="H77" s="1">
        <v>0</v>
      </c>
      <c r="I77" s="1">
        <v>0</v>
      </c>
      <c r="J77" s="1">
        <v>0</v>
      </c>
      <c r="K77" s="1">
        <v>566</v>
      </c>
      <c r="L77" s="1">
        <v>0</v>
      </c>
      <c r="M77" s="1">
        <v>0</v>
      </c>
      <c r="N77" s="1">
        <v>0</v>
      </c>
      <c r="O77" s="4">
        <v>8707</v>
      </c>
      <c r="P77" s="1">
        <v>0</v>
      </c>
      <c r="Q77" s="1">
        <v>0</v>
      </c>
      <c r="R77" s="1">
        <v>0</v>
      </c>
      <c r="S77" s="1">
        <v>0</v>
      </c>
      <c r="T77" s="1">
        <v>0</v>
      </c>
      <c r="U77" s="4">
        <v>8033</v>
      </c>
      <c r="V77" s="1">
        <v>0</v>
      </c>
      <c r="W77" s="1">
        <v>0</v>
      </c>
      <c r="X77" s="1">
        <v>0</v>
      </c>
      <c r="Z77" s="4">
        <v>3757</v>
      </c>
      <c r="AA77" s="4">
        <v>1593</v>
      </c>
      <c r="AB77" s="4">
        <v>2672</v>
      </c>
      <c r="AC77" s="1">
        <v>0</v>
      </c>
      <c r="AD77" s="1">
        <v>0</v>
      </c>
      <c r="AE77" s="1">
        <v>0</v>
      </c>
      <c r="AF77" s="1">
        <v>107</v>
      </c>
      <c r="AG77" s="4">
        <v>17954</v>
      </c>
      <c r="AH77" s="1">
        <v>0</v>
      </c>
      <c r="AI77" s="1">
        <v>0</v>
      </c>
      <c r="AJ77" s="1">
        <v>0</v>
      </c>
      <c r="AK77" s="1">
        <v>0</v>
      </c>
      <c r="AL77" s="1">
        <v>0</v>
      </c>
      <c r="AM77" s="1">
        <v>0</v>
      </c>
      <c r="AN77" s="1">
        <v>0</v>
      </c>
      <c r="AO77" s="1">
        <v>0</v>
      </c>
      <c r="AP77" s="1">
        <v>0</v>
      </c>
      <c r="AQ77" s="4">
        <v>8028</v>
      </c>
      <c r="AR77" s="4">
        <v>7802</v>
      </c>
      <c r="AS77" s="1">
        <v>0</v>
      </c>
      <c r="AT77" s="4">
        <v>5582</v>
      </c>
      <c r="AU77" s="1">
        <v>0</v>
      </c>
      <c r="AV77" s="1">
        <v>0</v>
      </c>
      <c r="AX77" s="4">
        <v>4710</v>
      </c>
      <c r="AY77" s="4">
        <v>2049</v>
      </c>
      <c r="AZ77" s="1">
        <v>0</v>
      </c>
      <c r="BA77" s="1">
        <v>0</v>
      </c>
      <c r="BB77" s="1">
        <v>0</v>
      </c>
      <c r="BC77" s="1">
        <v>0</v>
      </c>
      <c r="BD77" s="1">
        <v>0</v>
      </c>
      <c r="BF77" s="1">
        <v>0</v>
      </c>
      <c r="BG77" s="1">
        <v>0</v>
      </c>
      <c r="BH77" s="1">
        <v>976</v>
      </c>
      <c r="BI77" s="4">
        <v>13129</v>
      </c>
      <c r="BJ77" s="1">
        <v>0</v>
      </c>
      <c r="BK77" s="1">
        <v>0</v>
      </c>
      <c r="BL77" s="1">
        <v>0</v>
      </c>
      <c r="BM77" s="4">
        <v>18006</v>
      </c>
      <c r="BN77" s="1">
        <v>0</v>
      </c>
      <c r="BO77" s="1">
        <v>0</v>
      </c>
      <c r="BP77" s="4">
        <v>7228</v>
      </c>
      <c r="BQ77" s="1">
        <v>0</v>
      </c>
      <c r="BR77" s="1">
        <v>0</v>
      </c>
      <c r="BS77" s="1">
        <v>0</v>
      </c>
      <c r="BT77" s="4">
        <v>6854</v>
      </c>
      <c r="BU77" s="4">
        <v>2629</v>
      </c>
      <c r="BV77" s="4">
        <v>20318</v>
      </c>
      <c r="BW77" s="1">
        <v>0</v>
      </c>
      <c r="BX77" s="1">
        <v>0</v>
      </c>
      <c r="BY77" s="1">
        <v>0</v>
      </c>
      <c r="BZ77" s="1">
        <v>0</v>
      </c>
      <c r="CA77" s="1">
        <v>0</v>
      </c>
      <c r="CB77" s="4">
        <v>4485</v>
      </c>
      <c r="CC77" s="1">
        <v>598</v>
      </c>
      <c r="CD77" s="1">
        <v>171</v>
      </c>
      <c r="CE77" s="1">
        <v>0</v>
      </c>
      <c r="CF77" s="1">
        <v>0</v>
      </c>
      <c r="CG77" s="1">
        <v>0</v>
      </c>
      <c r="CH77" s="1">
        <v>0</v>
      </c>
      <c r="CI77" s="1">
        <v>0</v>
      </c>
      <c r="CJ77" s="1">
        <v>0</v>
      </c>
      <c r="CK77" s="1">
        <v>0</v>
      </c>
      <c r="CL77" s="4">
        <v>7586</v>
      </c>
      <c r="CM77" s="1">
        <v>0</v>
      </c>
      <c r="CN77" s="1">
        <v>0</v>
      </c>
      <c r="CO77" s="1">
        <v>0</v>
      </c>
      <c r="CP77" s="1">
        <v>627</v>
      </c>
      <c r="CQ77" s="1">
        <v>0</v>
      </c>
      <c r="CR77" s="4">
        <v>2553</v>
      </c>
      <c r="CS77" s="1">
        <v>0</v>
      </c>
      <c r="CT77" s="1">
        <v>0</v>
      </c>
      <c r="CU77" s="4">
        <v>7926</v>
      </c>
      <c r="CV77" s="1">
        <v>0</v>
      </c>
      <c r="CW77" s="4">
        <v>45814</v>
      </c>
      <c r="CX77" s="1">
        <v>0</v>
      </c>
      <c r="CY77" s="1">
        <v>0</v>
      </c>
      <c r="CZ77" s="1">
        <v>0</v>
      </c>
    </row>
    <row r="78" spans="1:104">
      <c r="A78" s="1" t="s">
        <v>244</v>
      </c>
      <c r="B78" s="1" t="s">
        <v>245</v>
      </c>
      <c r="C78" s="1">
        <v>0</v>
      </c>
      <c r="D78" s="4">
        <v>11276</v>
      </c>
      <c r="E78" s="1">
        <v>32</v>
      </c>
      <c r="F78" s="1">
        <v>0</v>
      </c>
      <c r="G78" s="4">
        <v>11694</v>
      </c>
      <c r="H78" s="1">
        <v>0</v>
      </c>
      <c r="I78" s="1">
        <v>0</v>
      </c>
      <c r="J78" s="1">
        <v>0</v>
      </c>
      <c r="K78" s="4">
        <v>8460</v>
      </c>
      <c r="L78" s="1">
        <v>0</v>
      </c>
      <c r="M78" s="1">
        <v>0</v>
      </c>
      <c r="N78" s="1">
        <v>0</v>
      </c>
      <c r="O78" s="4">
        <v>20038</v>
      </c>
      <c r="P78" s="1">
        <v>0</v>
      </c>
      <c r="Q78" s="1">
        <v>0</v>
      </c>
      <c r="R78" s="1">
        <v>0</v>
      </c>
      <c r="S78" s="1">
        <v>0</v>
      </c>
      <c r="T78" s="1">
        <v>0</v>
      </c>
      <c r="U78" s="4">
        <v>13846</v>
      </c>
      <c r="V78" s="1">
        <v>0</v>
      </c>
      <c r="W78" s="4">
        <v>21545</v>
      </c>
      <c r="X78" s="1">
        <v>0</v>
      </c>
      <c r="Y78" s="4">
        <v>67842</v>
      </c>
      <c r="Z78" s="4">
        <v>2358</v>
      </c>
      <c r="AA78" s="4">
        <v>6761</v>
      </c>
      <c r="AB78" s="4">
        <v>6451</v>
      </c>
      <c r="AC78" s="1">
        <v>0</v>
      </c>
      <c r="AD78" s="1">
        <v>0</v>
      </c>
      <c r="AE78" s="1">
        <v>0</v>
      </c>
      <c r="AF78" s="1">
        <v>0</v>
      </c>
      <c r="AG78" s="4">
        <v>8799</v>
      </c>
      <c r="AH78" s="4">
        <v>5234</v>
      </c>
      <c r="AI78" s="1">
        <v>0</v>
      </c>
      <c r="AJ78" s="1">
        <v>0</v>
      </c>
      <c r="AK78" s="1">
        <v>0</v>
      </c>
      <c r="AL78" s="1">
        <v>0</v>
      </c>
      <c r="AM78" s="4">
        <v>18311</v>
      </c>
      <c r="AN78" s="1">
        <v>0</v>
      </c>
      <c r="AO78" s="1">
        <v>0</v>
      </c>
      <c r="AP78" s="4">
        <v>12131</v>
      </c>
      <c r="AQ78" s="1">
        <v>0</v>
      </c>
      <c r="AR78" s="4">
        <v>7540</v>
      </c>
      <c r="AS78" s="1">
        <v>0</v>
      </c>
      <c r="AT78" s="4">
        <v>3630</v>
      </c>
      <c r="AU78" s="1">
        <v>0</v>
      </c>
      <c r="AV78" s="1">
        <v>0</v>
      </c>
      <c r="AW78" s="4">
        <v>28508</v>
      </c>
      <c r="AX78" s="4">
        <v>14301</v>
      </c>
      <c r="AY78" s="4">
        <v>4039</v>
      </c>
      <c r="AZ78" s="1">
        <v>0</v>
      </c>
      <c r="BA78" s="1">
        <v>0</v>
      </c>
      <c r="BB78" s="1">
        <v>0</v>
      </c>
      <c r="BC78" s="4">
        <v>10176</v>
      </c>
      <c r="BD78" s="1">
        <v>0</v>
      </c>
      <c r="BE78" s="4">
        <v>6077</v>
      </c>
      <c r="BF78" s="1">
        <v>0</v>
      </c>
      <c r="BG78" s="4">
        <v>3327</v>
      </c>
      <c r="BH78" s="4">
        <v>8036</v>
      </c>
      <c r="BI78" s="4">
        <v>2933</v>
      </c>
      <c r="BJ78" s="1">
        <v>0</v>
      </c>
      <c r="BK78" s="1">
        <v>0</v>
      </c>
      <c r="BL78" s="4">
        <v>10490</v>
      </c>
      <c r="BM78" s="4">
        <v>12950</v>
      </c>
      <c r="BN78" s="1">
        <v>0</v>
      </c>
      <c r="BO78" s="1">
        <v>0</v>
      </c>
      <c r="BP78" s="4">
        <v>4042</v>
      </c>
      <c r="BQ78" s="4">
        <v>5100</v>
      </c>
      <c r="BR78" s="1">
        <v>0</v>
      </c>
      <c r="BS78" s="4">
        <v>7129</v>
      </c>
      <c r="BT78" s="4">
        <v>6749</v>
      </c>
      <c r="BU78" s="4">
        <v>7827</v>
      </c>
      <c r="BV78" s="4">
        <v>12224</v>
      </c>
      <c r="BW78" s="1">
        <v>0</v>
      </c>
      <c r="BX78" s="1">
        <v>0</v>
      </c>
      <c r="BY78" s="1">
        <v>0</v>
      </c>
      <c r="BZ78" s="1">
        <v>0</v>
      </c>
      <c r="CA78" s="1">
        <v>0</v>
      </c>
      <c r="CB78" s="4">
        <v>78920</v>
      </c>
      <c r="CC78" s="4">
        <v>4484</v>
      </c>
      <c r="CD78" s="4">
        <v>41408</v>
      </c>
      <c r="CE78" s="1">
        <v>45</v>
      </c>
      <c r="CF78" s="1">
        <v>0</v>
      </c>
      <c r="CG78" s="1">
        <v>0</v>
      </c>
      <c r="CH78" s="1">
        <v>0</v>
      </c>
      <c r="CI78" s="1">
        <v>0</v>
      </c>
      <c r="CJ78" s="1">
        <v>0</v>
      </c>
      <c r="CK78" s="1">
        <v>0</v>
      </c>
      <c r="CL78" s="4">
        <v>10637</v>
      </c>
      <c r="CM78" s="1">
        <v>0</v>
      </c>
      <c r="CN78" s="1">
        <v>0</v>
      </c>
      <c r="CO78" s="1">
        <v>0</v>
      </c>
      <c r="CP78" s="1">
        <v>0</v>
      </c>
      <c r="CQ78" s="1">
        <v>0</v>
      </c>
      <c r="CR78" s="4">
        <v>9228</v>
      </c>
      <c r="CS78" s="1">
        <v>0</v>
      </c>
      <c r="CT78" s="4">
        <v>1904</v>
      </c>
      <c r="CU78" s="4">
        <v>57149</v>
      </c>
      <c r="CV78" s="1">
        <v>0</v>
      </c>
      <c r="CW78" s="4">
        <v>29504</v>
      </c>
      <c r="CX78" s="1">
        <v>0</v>
      </c>
      <c r="CY78" s="1">
        <v>0</v>
      </c>
      <c r="CZ78" s="1">
        <v>0</v>
      </c>
    </row>
    <row r="79" spans="1:104">
      <c r="A79" s="1" t="s">
        <v>246</v>
      </c>
      <c r="B79" s="1" t="s">
        <v>247</v>
      </c>
      <c r="C79" s="4">
        <v>281820</v>
      </c>
      <c r="D79" s="4">
        <v>2007095</v>
      </c>
      <c r="E79" s="4">
        <v>206954</v>
      </c>
      <c r="F79" s="1">
        <v>0</v>
      </c>
      <c r="G79" s="4">
        <v>570160</v>
      </c>
      <c r="H79" s="4">
        <v>277450</v>
      </c>
      <c r="I79" s="4">
        <v>309899</v>
      </c>
      <c r="J79" s="1">
        <v>0</v>
      </c>
      <c r="K79" s="4">
        <v>986421</v>
      </c>
      <c r="L79" s="1">
        <v>0</v>
      </c>
      <c r="M79" s="1">
        <v>0</v>
      </c>
      <c r="N79" s="1">
        <v>0</v>
      </c>
      <c r="O79" s="4">
        <v>148977</v>
      </c>
      <c r="P79" s="4">
        <v>91343</v>
      </c>
      <c r="Q79" s="4">
        <v>57167</v>
      </c>
      <c r="R79" s="4">
        <v>69535</v>
      </c>
      <c r="S79" s="4">
        <v>219113</v>
      </c>
      <c r="T79" s="1">
        <v>0</v>
      </c>
      <c r="U79" s="4">
        <v>1200977</v>
      </c>
      <c r="V79" s="1">
        <v>0</v>
      </c>
      <c r="W79" s="4">
        <v>2323452</v>
      </c>
      <c r="X79" s="4">
        <v>187776</v>
      </c>
      <c r="Y79" s="4">
        <v>2732227</v>
      </c>
      <c r="Z79" s="4">
        <v>686805</v>
      </c>
      <c r="AA79" s="4">
        <v>513015</v>
      </c>
      <c r="AB79" s="4">
        <v>908590</v>
      </c>
      <c r="AC79" s="4">
        <v>109626</v>
      </c>
      <c r="AD79" s="4">
        <v>226800</v>
      </c>
      <c r="AE79" s="4">
        <v>123268</v>
      </c>
      <c r="AF79" s="1">
        <v>0</v>
      </c>
      <c r="AG79" s="4">
        <v>773548</v>
      </c>
      <c r="AH79" s="4">
        <v>1013883</v>
      </c>
      <c r="AI79" s="1">
        <v>0</v>
      </c>
      <c r="AJ79" s="4">
        <v>104293</v>
      </c>
      <c r="AK79" s="4">
        <v>298493</v>
      </c>
      <c r="AL79" s="1">
        <v>0</v>
      </c>
      <c r="AM79" s="4">
        <v>1535224</v>
      </c>
      <c r="AN79" s="4">
        <v>308225</v>
      </c>
      <c r="AO79" s="1">
        <v>0</v>
      </c>
      <c r="AP79" s="4">
        <v>472609</v>
      </c>
      <c r="AQ79" s="4">
        <v>442657</v>
      </c>
      <c r="AR79" s="4">
        <v>934485</v>
      </c>
      <c r="AS79" s="4">
        <v>91483</v>
      </c>
      <c r="AT79" s="4">
        <v>247951</v>
      </c>
      <c r="AU79" s="4">
        <v>63573</v>
      </c>
      <c r="AV79" s="4">
        <v>77805</v>
      </c>
      <c r="AW79" s="4">
        <v>786563</v>
      </c>
      <c r="AX79" s="4">
        <v>4946586</v>
      </c>
      <c r="AY79" s="4">
        <v>697348</v>
      </c>
      <c r="AZ79" s="4">
        <v>65339</v>
      </c>
      <c r="BA79" s="4">
        <v>83656</v>
      </c>
      <c r="BB79" s="1">
        <v>0</v>
      </c>
      <c r="BC79" s="4">
        <v>203947</v>
      </c>
      <c r="BD79" s="4">
        <v>87153</v>
      </c>
      <c r="BE79" s="4">
        <v>3668925</v>
      </c>
      <c r="BF79" s="4">
        <v>370324</v>
      </c>
      <c r="BG79" s="4">
        <v>978528</v>
      </c>
      <c r="BH79" s="4">
        <v>928356</v>
      </c>
      <c r="BI79" s="4">
        <v>487907</v>
      </c>
      <c r="BJ79" s="4">
        <v>263261</v>
      </c>
      <c r="BK79" s="4">
        <v>432038</v>
      </c>
      <c r="BL79" s="4">
        <v>2125747</v>
      </c>
      <c r="BM79" s="4">
        <v>795219</v>
      </c>
      <c r="BN79" s="4">
        <v>247922</v>
      </c>
      <c r="BO79" s="4">
        <v>448233</v>
      </c>
      <c r="BP79" s="4">
        <v>1213333</v>
      </c>
      <c r="BQ79" s="4">
        <v>129536</v>
      </c>
      <c r="BR79" s="1">
        <v>0</v>
      </c>
      <c r="BS79" s="4">
        <v>615272</v>
      </c>
      <c r="BT79" s="4">
        <v>523648</v>
      </c>
      <c r="BU79" s="4">
        <v>594768</v>
      </c>
      <c r="BV79" s="4">
        <v>1102524</v>
      </c>
      <c r="BW79" s="4">
        <v>472263</v>
      </c>
      <c r="BX79" s="4">
        <v>445982</v>
      </c>
      <c r="BY79" s="4">
        <v>665268</v>
      </c>
      <c r="BZ79" s="1">
        <v>0</v>
      </c>
      <c r="CA79" s="1">
        <v>0</v>
      </c>
      <c r="CB79" s="4">
        <v>1124094</v>
      </c>
      <c r="CC79" s="4">
        <v>1582779</v>
      </c>
      <c r="CD79" s="4">
        <v>1370395</v>
      </c>
      <c r="CE79" s="4">
        <v>260526</v>
      </c>
      <c r="CF79" s="4">
        <v>312326</v>
      </c>
      <c r="CG79" s="4">
        <v>592346</v>
      </c>
      <c r="CH79" s="4">
        <v>234052</v>
      </c>
      <c r="CI79" s="4">
        <v>222576</v>
      </c>
      <c r="CJ79" s="4">
        <v>402734</v>
      </c>
      <c r="CK79" s="4">
        <v>602699</v>
      </c>
      <c r="CL79" s="4">
        <v>644588</v>
      </c>
      <c r="CM79" s="1">
        <v>0</v>
      </c>
      <c r="CN79" s="1">
        <v>0</v>
      </c>
      <c r="CO79" s="1">
        <v>0</v>
      </c>
      <c r="CP79" s="4">
        <v>1292217</v>
      </c>
      <c r="CQ79" s="4">
        <v>419128</v>
      </c>
      <c r="CR79" s="4">
        <v>560866</v>
      </c>
      <c r="CS79" s="4">
        <v>556162</v>
      </c>
      <c r="CT79" s="4">
        <v>549390</v>
      </c>
      <c r="CU79" s="4">
        <v>1128585</v>
      </c>
      <c r="CV79" s="4">
        <v>684683</v>
      </c>
      <c r="CW79" s="1">
        <v>0</v>
      </c>
      <c r="CX79" s="1">
        <v>0</v>
      </c>
      <c r="CY79" s="1">
        <v>0</v>
      </c>
      <c r="CZ79" s="1">
        <v>0</v>
      </c>
    </row>
    <row r="80" spans="1:104">
      <c r="A80" s="1" t="s">
        <v>248</v>
      </c>
      <c r="B80" s="1" t="s">
        <v>249</v>
      </c>
      <c r="C80" s="1">
        <v>719</v>
      </c>
      <c r="D80" s="4">
        <v>4937</v>
      </c>
      <c r="E80" s="1">
        <v>350</v>
      </c>
      <c r="F80" s="1">
        <v>0</v>
      </c>
      <c r="G80" s="1">
        <v>0</v>
      </c>
      <c r="H80" s="1">
        <v>0</v>
      </c>
      <c r="I80" s="1">
        <v>0</v>
      </c>
      <c r="J80" s="4">
        <v>274575</v>
      </c>
      <c r="K80" s="1">
        <v>0</v>
      </c>
      <c r="L80" s="1">
        <v>0</v>
      </c>
      <c r="M80" s="1">
        <v>0</v>
      </c>
      <c r="N80" s="1">
        <v>0</v>
      </c>
      <c r="O80" s="1">
        <v>0</v>
      </c>
      <c r="P80" s="1">
        <v>0</v>
      </c>
      <c r="Q80" s="1">
        <v>135</v>
      </c>
      <c r="R80" s="1">
        <v>235</v>
      </c>
      <c r="S80" s="4">
        <v>1186</v>
      </c>
      <c r="T80" s="1">
        <v>0</v>
      </c>
      <c r="V80" s="1">
        <v>0</v>
      </c>
      <c r="W80" s="4">
        <v>6840</v>
      </c>
      <c r="X80" s="1">
        <v>135</v>
      </c>
      <c r="Y80" s="4">
        <v>6703</v>
      </c>
      <c r="Z80" s="4">
        <v>7569</v>
      </c>
      <c r="AA80" s="1">
        <v>0</v>
      </c>
      <c r="AB80" s="4">
        <v>1423</v>
      </c>
      <c r="AC80" s="4">
        <v>1678</v>
      </c>
      <c r="AD80" s="1">
        <v>750</v>
      </c>
      <c r="AE80" s="1">
        <v>0</v>
      </c>
      <c r="AF80" s="1">
        <v>0</v>
      </c>
      <c r="AG80" s="1">
        <v>0</v>
      </c>
      <c r="AH80" s="4">
        <v>2055</v>
      </c>
      <c r="AI80" s="1">
        <v>0</v>
      </c>
      <c r="AJ80" s="1">
        <v>0</v>
      </c>
      <c r="AK80" s="4">
        <v>13009</v>
      </c>
      <c r="AL80" s="1">
        <v>0</v>
      </c>
      <c r="AM80" s="4">
        <v>4204</v>
      </c>
      <c r="AN80" s="1">
        <v>391</v>
      </c>
      <c r="AO80" s="1">
        <v>0</v>
      </c>
      <c r="AP80" s="4">
        <v>6015</v>
      </c>
      <c r="AQ80" s="1">
        <v>631</v>
      </c>
      <c r="AR80" s="4">
        <v>3223</v>
      </c>
      <c r="AS80" s="4">
        <v>9050</v>
      </c>
      <c r="AT80" s="4">
        <v>1023</v>
      </c>
      <c r="AU80" s="1">
        <v>0</v>
      </c>
      <c r="AV80" s="1">
        <v>294</v>
      </c>
      <c r="AX80" s="1">
        <v>0</v>
      </c>
      <c r="AY80" s="4">
        <v>1965</v>
      </c>
      <c r="AZ80" s="1">
        <v>0</v>
      </c>
      <c r="BA80" s="1">
        <v>0</v>
      </c>
      <c r="BB80" s="1">
        <v>0</v>
      </c>
      <c r="BC80" s="1">
        <v>598</v>
      </c>
      <c r="BD80" s="1">
        <v>247</v>
      </c>
      <c r="BE80" s="4">
        <v>5199</v>
      </c>
      <c r="BF80" s="1">
        <v>0</v>
      </c>
      <c r="BG80" s="4">
        <v>2095</v>
      </c>
      <c r="BH80" s="4">
        <v>2474</v>
      </c>
      <c r="BI80" s="1">
        <v>0</v>
      </c>
      <c r="BJ80" s="1">
        <v>0</v>
      </c>
      <c r="BK80" s="1">
        <v>379</v>
      </c>
      <c r="BL80" s="4">
        <v>2727</v>
      </c>
      <c r="BM80" s="4">
        <v>2185</v>
      </c>
      <c r="BN80" s="1">
        <v>471</v>
      </c>
      <c r="BO80" s="1">
        <v>863</v>
      </c>
      <c r="BP80" s="4">
        <v>2251</v>
      </c>
      <c r="BQ80" s="1">
        <v>0</v>
      </c>
      <c r="BR80" s="1">
        <v>0</v>
      </c>
      <c r="BS80" s="4">
        <v>32646</v>
      </c>
      <c r="BT80" s="1">
        <v>0</v>
      </c>
      <c r="BU80" s="1">
        <v>0</v>
      </c>
      <c r="BV80" s="4">
        <v>2172</v>
      </c>
      <c r="BW80" s="1">
        <v>0</v>
      </c>
      <c r="BX80" s="1">
        <v>0</v>
      </c>
      <c r="BY80" s="4">
        <v>1819</v>
      </c>
      <c r="BZ80" s="1">
        <v>0</v>
      </c>
      <c r="CA80" s="1">
        <v>0</v>
      </c>
      <c r="CB80" s="4">
        <v>2977</v>
      </c>
      <c r="CC80" s="4">
        <v>5890</v>
      </c>
      <c r="CD80" s="4">
        <v>4677</v>
      </c>
      <c r="CE80" s="1">
        <v>0</v>
      </c>
      <c r="CF80" s="1">
        <v>875</v>
      </c>
      <c r="CG80" s="4">
        <v>1610</v>
      </c>
      <c r="CH80" s="1">
        <v>0</v>
      </c>
      <c r="CI80" s="1">
        <v>-68</v>
      </c>
      <c r="CJ80" s="4">
        <v>15273</v>
      </c>
      <c r="CK80" s="4">
        <v>2476</v>
      </c>
      <c r="CL80" s="4">
        <v>1236</v>
      </c>
      <c r="CM80" s="1">
        <v>0</v>
      </c>
      <c r="CN80" s="1">
        <v>0</v>
      </c>
      <c r="CO80" s="1">
        <v>0</v>
      </c>
      <c r="CP80" s="4">
        <v>3038</v>
      </c>
      <c r="CQ80" s="4">
        <v>1022</v>
      </c>
      <c r="CR80" s="4">
        <v>1315</v>
      </c>
      <c r="CS80" s="4">
        <v>1010</v>
      </c>
      <c r="CT80" s="1">
        <v>0</v>
      </c>
      <c r="CV80" s="1">
        <v>0</v>
      </c>
      <c r="CW80" s="1">
        <v>0</v>
      </c>
      <c r="CX80" s="1">
        <v>0</v>
      </c>
      <c r="CY80" s="1">
        <v>0</v>
      </c>
      <c r="CZ80" s="1">
        <v>0</v>
      </c>
    </row>
    <row r="81" spans="1:104">
      <c r="A81" s="1" t="s">
        <v>250</v>
      </c>
      <c r="B81" s="1" t="s">
        <v>251</v>
      </c>
      <c r="C81" s="4">
        <v>15114</v>
      </c>
      <c r="D81" s="4">
        <v>95520</v>
      </c>
      <c r="E81" s="4">
        <v>12091</v>
      </c>
      <c r="F81" s="1">
        <v>0</v>
      </c>
      <c r="G81" s="4">
        <v>26601</v>
      </c>
      <c r="H81" s="4">
        <v>15114</v>
      </c>
      <c r="I81" s="4">
        <v>18137</v>
      </c>
      <c r="J81" s="4">
        <v>12696</v>
      </c>
      <c r="K81" s="4">
        <v>50178</v>
      </c>
      <c r="L81" s="1">
        <v>0</v>
      </c>
      <c r="M81" s="1">
        <v>0</v>
      </c>
      <c r="N81" s="1">
        <v>0</v>
      </c>
      <c r="O81" s="4">
        <v>9068</v>
      </c>
      <c r="P81" s="4">
        <v>7255</v>
      </c>
      <c r="Q81" s="4">
        <v>4232</v>
      </c>
      <c r="R81" s="4">
        <v>4836</v>
      </c>
      <c r="S81" s="4">
        <v>13905</v>
      </c>
      <c r="T81" s="1">
        <v>0</v>
      </c>
      <c r="U81" s="4">
        <v>76779</v>
      </c>
      <c r="V81" s="1">
        <v>0</v>
      </c>
      <c r="W81" s="4">
        <v>115471</v>
      </c>
      <c r="X81" s="4">
        <v>12696</v>
      </c>
      <c r="Y81" s="4">
        <v>145699</v>
      </c>
      <c r="Z81" s="4">
        <v>29623</v>
      </c>
      <c r="AA81" s="4">
        <v>29623</v>
      </c>
      <c r="AB81" s="4">
        <v>54410</v>
      </c>
      <c r="AC81" s="4">
        <v>6650</v>
      </c>
      <c r="AD81" s="4">
        <v>12696</v>
      </c>
      <c r="AE81" s="4">
        <v>7859</v>
      </c>
      <c r="AF81" s="1">
        <v>0</v>
      </c>
      <c r="AG81" s="4">
        <v>53201</v>
      </c>
      <c r="AH81" s="4">
        <v>55015</v>
      </c>
      <c r="AI81" s="1">
        <v>0</v>
      </c>
      <c r="AJ81" s="4">
        <v>4836</v>
      </c>
      <c r="AK81" s="4">
        <v>18741</v>
      </c>
      <c r="AL81" s="1">
        <v>0</v>
      </c>
      <c r="AM81" s="4">
        <v>77988</v>
      </c>
      <c r="AN81" s="4">
        <v>19346</v>
      </c>
      <c r="AO81" s="1">
        <v>0</v>
      </c>
      <c r="AP81" s="4">
        <v>27205</v>
      </c>
      <c r="AQ81" s="4">
        <v>25391</v>
      </c>
      <c r="AR81" s="4">
        <v>41715</v>
      </c>
      <c r="AS81" s="4">
        <v>6650</v>
      </c>
      <c r="AT81" s="4">
        <v>13300</v>
      </c>
      <c r="AU81" s="4">
        <v>4836</v>
      </c>
      <c r="AV81" s="4">
        <v>6045</v>
      </c>
      <c r="AW81" s="4">
        <v>49574</v>
      </c>
      <c r="AX81" s="4">
        <v>209177</v>
      </c>
      <c r="AY81" s="4">
        <v>28414</v>
      </c>
      <c r="AZ81" s="4">
        <v>4836</v>
      </c>
      <c r="BA81" s="4">
        <v>6046</v>
      </c>
      <c r="BB81" s="1">
        <v>0</v>
      </c>
      <c r="BC81" s="4">
        <v>12091</v>
      </c>
      <c r="BD81" s="4">
        <v>6650</v>
      </c>
      <c r="BE81" s="4">
        <v>190436</v>
      </c>
      <c r="BF81" s="4">
        <v>23578</v>
      </c>
      <c r="BG81" s="4">
        <v>55015</v>
      </c>
      <c r="BH81" s="4">
        <v>43528</v>
      </c>
      <c r="BI81" s="4">
        <v>30833</v>
      </c>
      <c r="BJ81" s="4">
        <v>16928</v>
      </c>
      <c r="BK81" s="4">
        <v>24182</v>
      </c>
      <c r="BL81" s="4">
        <v>97939</v>
      </c>
      <c r="BM81" s="4">
        <v>42319</v>
      </c>
      <c r="BN81" s="4">
        <v>11487</v>
      </c>
      <c r="BO81" s="4">
        <v>22369</v>
      </c>
      <c r="BP81" s="4">
        <v>62270</v>
      </c>
      <c r="BQ81" s="4">
        <v>7859</v>
      </c>
      <c r="BR81" s="1">
        <v>0</v>
      </c>
      <c r="BS81" s="1">
        <v>0</v>
      </c>
      <c r="BT81" s="4">
        <v>28414</v>
      </c>
      <c r="BU81" s="4">
        <v>35064</v>
      </c>
      <c r="BV81" s="4">
        <v>55015</v>
      </c>
      <c r="BW81" s="4">
        <v>30228</v>
      </c>
      <c r="BX81" s="4">
        <v>35064</v>
      </c>
      <c r="BY81" s="4">
        <v>38087</v>
      </c>
      <c r="BZ81" s="1">
        <v>0</v>
      </c>
      <c r="CA81" s="1">
        <v>0</v>
      </c>
      <c r="CB81" s="4">
        <v>61665</v>
      </c>
      <c r="CC81" s="4">
        <v>98543</v>
      </c>
      <c r="CD81" s="4">
        <v>69524</v>
      </c>
      <c r="CE81" s="4">
        <v>12091</v>
      </c>
      <c r="CF81" s="4">
        <v>16928</v>
      </c>
      <c r="CG81" s="4">
        <v>31437</v>
      </c>
      <c r="CH81" s="4">
        <v>13905</v>
      </c>
      <c r="CI81" s="4">
        <v>17532</v>
      </c>
      <c r="CJ81" s="4">
        <v>21764</v>
      </c>
      <c r="CK81" s="4">
        <v>25391</v>
      </c>
      <c r="CL81" s="4">
        <v>39297</v>
      </c>
      <c r="CM81" s="1">
        <v>0</v>
      </c>
      <c r="CN81" s="1">
        <v>0</v>
      </c>
      <c r="CO81" s="1">
        <v>0</v>
      </c>
      <c r="CP81" s="4">
        <v>60456</v>
      </c>
      <c r="CQ81" s="4">
        <v>22369</v>
      </c>
      <c r="CR81" s="4">
        <v>32042</v>
      </c>
      <c r="CS81" s="4">
        <v>25391</v>
      </c>
      <c r="CT81" s="4">
        <v>25996</v>
      </c>
      <c r="CU81" s="4">
        <v>55015</v>
      </c>
      <c r="CV81" s="4">
        <v>36274</v>
      </c>
      <c r="CW81" s="1">
        <v>0</v>
      </c>
      <c r="CX81" s="1">
        <v>0</v>
      </c>
      <c r="CY81" s="1">
        <v>0</v>
      </c>
      <c r="CZ81" s="1">
        <v>0</v>
      </c>
    </row>
    <row r="82" spans="1:104">
      <c r="A82" s="1" t="s">
        <v>252</v>
      </c>
      <c r="B82" s="1" t="s">
        <v>253</v>
      </c>
      <c r="C82" s="1">
        <v>0</v>
      </c>
      <c r="E82" s="1">
        <v>0</v>
      </c>
      <c r="F82" s="1">
        <v>0</v>
      </c>
      <c r="G82" s="1">
        <v>0</v>
      </c>
      <c r="H82" s="1">
        <v>0</v>
      </c>
      <c r="I82" s="1">
        <v>0</v>
      </c>
      <c r="J82" s="1">
        <v>0</v>
      </c>
      <c r="K82" s="1">
        <v>0</v>
      </c>
      <c r="L82" s="1">
        <v>0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0</v>
      </c>
      <c r="T82" s="1">
        <v>0</v>
      </c>
      <c r="V82" s="1">
        <v>0</v>
      </c>
      <c r="W82" s="1">
        <v>0</v>
      </c>
      <c r="X82" s="1">
        <v>0</v>
      </c>
      <c r="Z82" s="1">
        <v>0</v>
      </c>
      <c r="AA82" s="1">
        <v>0</v>
      </c>
      <c r="AB82" s="1">
        <v>0</v>
      </c>
      <c r="AC82" s="1">
        <v>0</v>
      </c>
      <c r="AD82" s="1">
        <v>0</v>
      </c>
      <c r="AE82" s="1">
        <v>0</v>
      </c>
      <c r="AF82" s="1">
        <v>0</v>
      </c>
      <c r="AG82" s="1">
        <v>0</v>
      </c>
      <c r="AH82" s="1">
        <v>0</v>
      </c>
      <c r="AI82" s="1">
        <v>0</v>
      </c>
      <c r="AJ82" s="1">
        <v>0</v>
      </c>
      <c r="AK82" s="1">
        <v>0</v>
      </c>
      <c r="AL82" s="1">
        <v>0</v>
      </c>
      <c r="AM82" s="1">
        <v>0</v>
      </c>
      <c r="AN82" s="1">
        <v>0</v>
      </c>
      <c r="AO82" s="1">
        <v>0</v>
      </c>
      <c r="AP82" s="1">
        <v>0</v>
      </c>
      <c r="AQ82" s="1">
        <v>0</v>
      </c>
      <c r="AS82" s="1">
        <v>0</v>
      </c>
      <c r="AT82" s="1">
        <v>0</v>
      </c>
      <c r="AU82" s="1">
        <v>0</v>
      </c>
      <c r="AV82" s="1">
        <v>0</v>
      </c>
      <c r="AX82" s="1">
        <v>0</v>
      </c>
      <c r="AY82" s="1">
        <v>0</v>
      </c>
      <c r="AZ82" s="1">
        <v>0</v>
      </c>
      <c r="BA82" s="1">
        <v>0</v>
      </c>
      <c r="BB82" s="1">
        <v>0</v>
      </c>
      <c r="BC82" s="1">
        <v>0</v>
      </c>
      <c r="BD82" s="1">
        <v>0</v>
      </c>
      <c r="BF82" s="1">
        <v>0</v>
      </c>
      <c r="BG82" s="1">
        <v>0</v>
      </c>
      <c r="BH82" s="1">
        <v>0</v>
      </c>
      <c r="BI82" s="1">
        <v>0</v>
      </c>
      <c r="BJ82" s="1">
        <v>0</v>
      </c>
      <c r="BK82" s="1">
        <v>0</v>
      </c>
      <c r="BL82" s="1">
        <v>0</v>
      </c>
      <c r="BM82" s="1">
        <v>0</v>
      </c>
      <c r="BN82" s="1">
        <v>0</v>
      </c>
      <c r="BO82" s="1">
        <v>0</v>
      </c>
      <c r="BP82" s="1">
        <v>0</v>
      </c>
      <c r="BQ82" s="1">
        <v>0</v>
      </c>
      <c r="BR82" s="1">
        <v>0</v>
      </c>
      <c r="BS82" s="1">
        <v>0</v>
      </c>
      <c r="BT82" s="1">
        <v>0</v>
      </c>
      <c r="BU82" s="1">
        <v>0</v>
      </c>
      <c r="BV82" s="1">
        <v>0</v>
      </c>
      <c r="BW82" s="1">
        <v>0</v>
      </c>
      <c r="BX82" s="1">
        <v>0</v>
      </c>
      <c r="BY82" s="1">
        <v>0</v>
      </c>
      <c r="BZ82" s="1">
        <v>0</v>
      </c>
      <c r="CA82" s="1">
        <v>0</v>
      </c>
      <c r="CB82" s="1">
        <v>0</v>
      </c>
      <c r="CC82" s="1">
        <v>0</v>
      </c>
      <c r="CD82" s="1">
        <v>0</v>
      </c>
      <c r="CE82" s="1">
        <v>0</v>
      </c>
      <c r="CF82" s="1">
        <v>0</v>
      </c>
      <c r="CG82" s="1">
        <v>0</v>
      </c>
      <c r="CH82" s="1">
        <v>0</v>
      </c>
      <c r="CI82" s="1">
        <v>0</v>
      </c>
      <c r="CJ82" s="1">
        <v>0</v>
      </c>
      <c r="CK82" s="1">
        <v>0</v>
      </c>
      <c r="CL82" s="1">
        <v>0</v>
      </c>
      <c r="CM82" s="1">
        <v>0</v>
      </c>
      <c r="CN82" s="1">
        <v>0</v>
      </c>
      <c r="CO82" s="1">
        <v>0</v>
      </c>
      <c r="CP82" s="1">
        <v>0</v>
      </c>
      <c r="CQ82" s="1">
        <v>0</v>
      </c>
      <c r="CR82" s="1">
        <v>0</v>
      </c>
      <c r="CS82" s="1">
        <v>0</v>
      </c>
      <c r="CT82" s="1">
        <v>0</v>
      </c>
      <c r="CV82" s="1">
        <v>0</v>
      </c>
      <c r="CW82" s="1">
        <v>0</v>
      </c>
      <c r="CX82" s="1">
        <v>0</v>
      </c>
      <c r="CY82" s="1">
        <v>0</v>
      </c>
      <c r="CZ82" s="1">
        <v>0</v>
      </c>
    </row>
    <row r="83" spans="1:104">
      <c r="A83" s="1" t="s">
        <v>254</v>
      </c>
      <c r="B83" s="1" t="s">
        <v>255</v>
      </c>
      <c r="C83" s="1">
        <v>0</v>
      </c>
      <c r="E83" s="1">
        <v>0</v>
      </c>
      <c r="F83" s="1">
        <v>0</v>
      </c>
      <c r="G83" s="1">
        <v>0</v>
      </c>
      <c r="H83" s="1">
        <v>0</v>
      </c>
      <c r="I83" s="1">
        <v>0</v>
      </c>
      <c r="J83" s="1">
        <v>0</v>
      </c>
      <c r="K83" s="1">
        <v>0</v>
      </c>
      <c r="L83" s="1">
        <v>0</v>
      </c>
      <c r="M83" s="1">
        <v>0</v>
      </c>
      <c r="N83" s="1">
        <v>0</v>
      </c>
      <c r="O83" s="1">
        <v>0</v>
      </c>
      <c r="P83" s="1">
        <v>0</v>
      </c>
      <c r="Q83" s="1">
        <v>0</v>
      </c>
      <c r="R83" s="1">
        <v>0</v>
      </c>
      <c r="S83" s="1">
        <v>0</v>
      </c>
      <c r="T83" s="1">
        <v>0</v>
      </c>
      <c r="V83" s="1">
        <v>0</v>
      </c>
      <c r="W83" s="1">
        <v>0</v>
      </c>
      <c r="X83" s="1">
        <v>0</v>
      </c>
      <c r="Z83" s="1">
        <v>0</v>
      </c>
      <c r="AA83" s="1">
        <v>0</v>
      </c>
      <c r="AB83" s="1">
        <v>0</v>
      </c>
      <c r="AC83" s="1">
        <v>0</v>
      </c>
      <c r="AD83" s="1">
        <v>0</v>
      </c>
      <c r="AE83" s="1">
        <v>0</v>
      </c>
      <c r="AF83" s="1">
        <v>0</v>
      </c>
      <c r="AG83" s="1">
        <v>0</v>
      </c>
      <c r="AH83" s="1">
        <v>0</v>
      </c>
      <c r="AI83" s="1">
        <v>0</v>
      </c>
      <c r="AJ83" s="1">
        <v>0</v>
      </c>
      <c r="AK83" s="1">
        <v>0</v>
      </c>
      <c r="AL83" s="1">
        <v>0</v>
      </c>
      <c r="AM83" s="1">
        <v>0</v>
      </c>
      <c r="AN83" s="1">
        <v>0</v>
      </c>
      <c r="AO83" s="1">
        <v>0</v>
      </c>
      <c r="AP83" s="1">
        <v>0</v>
      </c>
      <c r="AQ83" s="1">
        <v>0</v>
      </c>
      <c r="AS83" s="1">
        <v>0</v>
      </c>
      <c r="AT83" s="1">
        <v>0</v>
      </c>
      <c r="AU83" s="1">
        <v>0</v>
      </c>
      <c r="AV83" s="1">
        <v>0</v>
      </c>
      <c r="AX83" s="1">
        <v>0</v>
      </c>
      <c r="AY83" s="1">
        <v>0</v>
      </c>
      <c r="AZ83" s="1">
        <v>0</v>
      </c>
      <c r="BA83" s="1">
        <v>0</v>
      </c>
      <c r="BB83" s="1">
        <v>0</v>
      </c>
      <c r="BC83" s="1">
        <v>0</v>
      </c>
      <c r="BD83" s="1">
        <v>0</v>
      </c>
      <c r="BF83" s="1">
        <v>0</v>
      </c>
      <c r="BG83" s="1">
        <v>0</v>
      </c>
      <c r="BH83" s="1">
        <v>0</v>
      </c>
      <c r="BI83" s="1">
        <v>0</v>
      </c>
      <c r="BJ83" s="1">
        <v>0</v>
      </c>
      <c r="BK83" s="1">
        <v>0</v>
      </c>
      <c r="BL83" s="1">
        <v>0</v>
      </c>
      <c r="BM83" s="1">
        <v>0</v>
      </c>
      <c r="BN83" s="1">
        <v>0</v>
      </c>
      <c r="BO83" s="1">
        <v>0</v>
      </c>
      <c r="BP83" s="1">
        <v>0</v>
      </c>
      <c r="BQ83" s="1">
        <v>0</v>
      </c>
      <c r="BR83" s="1">
        <v>0</v>
      </c>
      <c r="BS83" s="1">
        <v>0</v>
      </c>
      <c r="BT83" s="1">
        <v>0</v>
      </c>
      <c r="BU83" s="1">
        <v>0</v>
      </c>
      <c r="BV83" s="1">
        <v>0</v>
      </c>
      <c r="BW83" s="1">
        <v>0</v>
      </c>
      <c r="BX83" s="1">
        <v>0</v>
      </c>
      <c r="BY83" s="1">
        <v>0</v>
      </c>
      <c r="BZ83" s="1">
        <v>0</v>
      </c>
      <c r="CA83" s="1">
        <v>0</v>
      </c>
      <c r="CB83" s="1">
        <v>0</v>
      </c>
      <c r="CC83" s="1">
        <v>0</v>
      </c>
      <c r="CD83" s="1">
        <v>0</v>
      </c>
      <c r="CE83" s="1">
        <v>0</v>
      </c>
      <c r="CF83" s="1">
        <v>0</v>
      </c>
      <c r="CG83" s="1">
        <v>0</v>
      </c>
      <c r="CH83" s="1">
        <v>0</v>
      </c>
      <c r="CI83" s="1">
        <v>0</v>
      </c>
      <c r="CJ83" s="1">
        <v>0</v>
      </c>
      <c r="CK83" s="1">
        <v>0</v>
      </c>
      <c r="CL83" s="1">
        <v>0</v>
      </c>
      <c r="CM83" s="1">
        <v>0</v>
      </c>
      <c r="CN83" s="1">
        <v>0</v>
      </c>
      <c r="CO83" s="1">
        <v>0</v>
      </c>
      <c r="CP83" s="1">
        <v>0</v>
      </c>
      <c r="CQ83" s="1">
        <v>0</v>
      </c>
      <c r="CR83" s="1">
        <v>0</v>
      </c>
      <c r="CS83" s="1">
        <v>0</v>
      </c>
      <c r="CT83" s="1">
        <v>0</v>
      </c>
      <c r="CV83" s="1">
        <v>0</v>
      </c>
      <c r="CW83" s="1">
        <v>0</v>
      </c>
      <c r="CX83" s="1">
        <v>0</v>
      </c>
      <c r="CY83" s="1">
        <v>0</v>
      </c>
      <c r="CZ83" s="1">
        <v>0</v>
      </c>
    </row>
    <row r="84" spans="1:104">
      <c r="A84" s="1" t="s">
        <v>256</v>
      </c>
      <c r="B84" s="1" t="s">
        <v>257</v>
      </c>
      <c r="C84" s="4">
        <v>3547302</v>
      </c>
      <c r="D84" s="4">
        <v>26189863</v>
      </c>
      <c r="E84" s="4">
        <v>1260573</v>
      </c>
      <c r="F84" s="1">
        <v>0</v>
      </c>
      <c r="G84" s="4">
        <v>12255344</v>
      </c>
      <c r="H84" s="4">
        <v>4923614</v>
      </c>
      <c r="I84" s="4">
        <v>3915181</v>
      </c>
      <c r="J84" s="4">
        <v>2769521</v>
      </c>
      <c r="K84" s="4">
        <v>14655804</v>
      </c>
      <c r="L84" s="1">
        <v>0</v>
      </c>
      <c r="M84" s="1">
        <v>0</v>
      </c>
      <c r="N84" s="1">
        <v>0</v>
      </c>
      <c r="O84" s="4">
        <v>1680457</v>
      </c>
      <c r="P84" s="4">
        <v>857811</v>
      </c>
      <c r="Q84" s="4">
        <v>766114</v>
      </c>
      <c r="R84" s="4">
        <v>1088668</v>
      </c>
      <c r="S84" s="4">
        <v>2878418</v>
      </c>
      <c r="T84" s="1">
        <v>0</v>
      </c>
      <c r="U84" s="4">
        <v>7319980</v>
      </c>
      <c r="V84" s="1">
        <v>0</v>
      </c>
      <c r="W84" s="4">
        <v>39272859</v>
      </c>
      <c r="X84" s="4">
        <v>1293724</v>
      </c>
      <c r="Y84" s="4">
        <v>23691762</v>
      </c>
      <c r="Z84" s="4">
        <v>9688654</v>
      </c>
      <c r="AA84" s="4">
        <v>6012587</v>
      </c>
      <c r="AB84" s="4">
        <v>8550762</v>
      </c>
      <c r="AC84" s="4">
        <v>679095</v>
      </c>
      <c r="AD84" s="4">
        <v>3648929</v>
      </c>
      <c r="AE84" s="4">
        <v>1760344</v>
      </c>
      <c r="AF84" s="1">
        <v>0</v>
      </c>
      <c r="AG84" s="4">
        <v>5843504</v>
      </c>
      <c r="AH84" s="4">
        <v>11317235</v>
      </c>
      <c r="AI84" s="1">
        <v>0</v>
      </c>
      <c r="AJ84" s="4">
        <v>2073112</v>
      </c>
      <c r="AK84" s="4">
        <v>5140505</v>
      </c>
      <c r="AL84" s="1">
        <v>0</v>
      </c>
      <c r="AM84" s="4">
        <v>31455277</v>
      </c>
      <c r="AN84" s="4">
        <v>2442909</v>
      </c>
      <c r="AO84" s="1">
        <v>0</v>
      </c>
      <c r="AP84" s="4">
        <v>3823967</v>
      </c>
      <c r="AQ84" s="4">
        <v>1686828</v>
      </c>
      <c r="AR84" s="4">
        <v>18642256</v>
      </c>
      <c r="AS84" s="4">
        <v>1540248</v>
      </c>
      <c r="AT84" s="4">
        <v>4520762</v>
      </c>
      <c r="AU84" s="4">
        <v>667511</v>
      </c>
      <c r="AV84" s="4">
        <v>1666331</v>
      </c>
      <c r="AW84" s="4">
        <v>5748134</v>
      </c>
      <c r="AX84" s="4">
        <v>82543160</v>
      </c>
      <c r="AY84" s="4">
        <v>10258097</v>
      </c>
      <c r="AZ84" s="4">
        <v>1206660</v>
      </c>
      <c r="BA84" s="4">
        <v>1427656</v>
      </c>
      <c r="BB84" s="1">
        <v>0</v>
      </c>
      <c r="BC84" s="4">
        <v>2658317</v>
      </c>
      <c r="BD84" s="4">
        <v>791205</v>
      </c>
      <c r="BE84" s="4">
        <v>36762017</v>
      </c>
      <c r="BF84" s="4">
        <v>1960475</v>
      </c>
      <c r="BG84" s="4">
        <v>12999761</v>
      </c>
      <c r="BH84" s="4">
        <v>15785200</v>
      </c>
      <c r="BI84" s="4">
        <v>7080219</v>
      </c>
      <c r="BJ84" s="4">
        <v>4062342</v>
      </c>
      <c r="BK84" s="4">
        <v>2123888</v>
      </c>
      <c r="BL84" s="4">
        <v>32310839</v>
      </c>
      <c r="BM84" s="4">
        <v>9314150</v>
      </c>
      <c r="BN84" s="4">
        <v>2431577</v>
      </c>
      <c r="BO84" s="4">
        <v>4726075</v>
      </c>
      <c r="BP84" s="4">
        <v>19106378</v>
      </c>
      <c r="BQ84" s="4">
        <v>478982</v>
      </c>
      <c r="BR84" s="1">
        <v>0</v>
      </c>
      <c r="BS84" s="4">
        <v>5408161</v>
      </c>
      <c r="BT84" s="4">
        <v>4843133</v>
      </c>
      <c r="BU84" s="4">
        <v>6852259</v>
      </c>
      <c r="BV84" s="4">
        <v>7566253</v>
      </c>
      <c r="BW84" s="4">
        <v>2966385</v>
      </c>
      <c r="BX84" s="4">
        <v>4140917</v>
      </c>
      <c r="BY84" s="4">
        <v>6732161</v>
      </c>
      <c r="BZ84" s="1">
        <v>0</v>
      </c>
      <c r="CA84" s="1">
        <v>0</v>
      </c>
      <c r="CB84" s="4">
        <v>16645107</v>
      </c>
      <c r="CC84" s="4">
        <v>21634172</v>
      </c>
      <c r="CD84" s="4">
        <v>34869020</v>
      </c>
      <c r="CE84" s="4">
        <v>2946288</v>
      </c>
      <c r="CF84" s="4">
        <v>5846020</v>
      </c>
      <c r="CG84" s="4">
        <v>11939889</v>
      </c>
      <c r="CH84" s="4">
        <v>3360359</v>
      </c>
      <c r="CI84" s="4">
        <v>3415530</v>
      </c>
      <c r="CJ84" s="4">
        <v>8797415</v>
      </c>
      <c r="CK84" s="4">
        <v>13377801</v>
      </c>
      <c r="CL84" s="4">
        <v>7433602</v>
      </c>
      <c r="CM84" s="1">
        <v>0</v>
      </c>
      <c r="CN84" s="1">
        <v>0</v>
      </c>
      <c r="CO84" s="4">
        <v>76084</v>
      </c>
      <c r="CP84" s="4">
        <v>20666046</v>
      </c>
      <c r="CQ84" s="4">
        <v>4776662</v>
      </c>
      <c r="CR84" s="4">
        <v>4095826</v>
      </c>
      <c r="CS84" s="4">
        <v>6576422</v>
      </c>
      <c r="CT84" s="4">
        <v>6606788</v>
      </c>
      <c r="CU84" s="4">
        <v>19574325</v>
      </c>
      <c r="CV84" s="4">
        <v>18141700</v>
      </c>
      <c r="CW84" s="4">
        <v>39978531</v>
      </c>
      <c r="CX84" s="4">
        <v>18049779</v>
      </c>
      <c r="CY84" s="4">
        <v>651918</v>
      </c>
      <c r="CZ84" s="4">
        <v>538497</v>
      </c>
    </row>
    <row r="85" spans="1:104">
      <c r="A85" s="1" t="s">
        <v>258</v>
      </c>
      <c r="B85" s="1" t="s">
        <v>259</v>
      </c>
      <c r="C85" s="4">
        <v>802974</v>
      </c>
      <c r="D85" s="4">
        <v>5510489</v>
      </c>
      <c r="E85" s="4">
        <v>394143</v>
      </c>
      <c r="F85" s="4">
        <v>73684</v>
      </c>
      <c r="G85" s="4">
        <v>1957988</v>
      </c>
      <c r="H85" s="4">
        <v>842358</v>
      </c>
      <c r="I85" s="1">
        <v>0</v>
      </c>
      <c r="J85" s="4">
        <v>761976</v>
      </c>
      <c r="K85" s="4">
        <v>2939393</v>
      </c>
      <c r="L85" s="1">
        <v>0</v>
      </c>
      <c r="M85" s="4">
        <v>103490</v>
      </c>
      <c r="N85" s="1">
        <v>0</v>
      </c>
      <c r="O85" s="4">
        <v>422056</v>
      </c>
      <c r="P85" s="4">
        <v>198879</v>
      </c>
      <c r="Q85" s="4">
        <v>205793</v>
      </c>
      <c r="R85" s="4">
        <v>257345</v>
      </c>
      <c r="S85" s="4">
        <v>571861</v>
      </c>
      <c r="T85" s="4">
        <v>44636</v>
      </c>
      <c r="U85" s="4">
        <v>5265497</v>
      </c>
      <c r="V85" s="4">
        <v>46212</v>
      </c>
      <c r="W85" s="4">
        <v>7720949</v>
      </c>
      <c r="X85" s="4">
        <v>527876</v>
      </c>
      <c r="Y85" s="4">
        <v>10974168</v>
      </c>
      <c r="Z85" s="4">
        <v>2388776</v>
      </c>
      <c r="AA85" s="4">
        <v>1374470</v>
      </c>
      <c r="AB85" s="4">
        <v>1825539</v>
      </c>
      <c r="AC85" s="4">
        <v>250490</v>
      </c>
      <c r="AD85" s="4">
        <v>720245</v>
      </c>
      <c r="AE85" s="4">
        <v>293677</v>
      </c>
      <c r="AF85" s="1">
        <v>0</v>
      </c>
      <c r="AG85" s="4">
        <v>1352424</v>
      </c>
      <c r="AH85" s="4">
        <v>2687948</v>
      </c>
      <c r="AI85" s="4">
        <v>8906</v>
      </c>
      <c r="AJ85" s="1">
        <v>0</v>
      </c>
      <c r="AK85" s="4">
        <v>956155</v>
      </c>
      <c r="AL85" s="4">
        <v>47017</v>
      </c>
      <c r="AM85" s="4">
        <v>5384072</v>
      </c>
      <c r="AN85" s="4">
        <v>720371</v>
      </c>
      <c r="AO85" s="4">
        <v>96080</v>
      </c>
      <c r="AP85" s="4">
        <v>947989</v>
      </c>
      <c r="AQ85" s="4">
        <v>1105583</v>
      </c>
      <c r="AR85" s="4">
        <v>3940734</v>
      </c>
      <c r="AS85" s="4">
        <v>294664</v>
      </c>
      <c r="AT85" s="4">
        <v>913290</v>
      </c>
      <c r="AU85" s="4">
        <v>194155</v>
      </c>
      <c r="AV85" s="4">
        <v>342333</v>
      </c>
      <c r="AW85" s="4">
        <v>2603762</v>
      </c>
      <c r="AX85" s="4">
        <v>16658003</v>
      </c>
      <c r="AY85" s="4">
        <v>2307371</v>
      </c>
      <c r="AZ85" s="4">
        <v>243347</v>
      </c>
      <c r="BA85" s="4">
        <v>387026</v>
      </c>
      <c r="BB85" s="1">
        <v>0</v>
      </c>
      <c r="BC85" s="4">
        <v>597608</v>
      </c>
      <c r="BD85" s="4">
        <v>218478</v>
      </c>
      <c r="BE85" s="4">
        <v>11192214</v>
      </c>
      <c r="BF85" s="4">
        <v>680232</v>
      </c>
      <c r="BG85" s="4">
        <v>2443171</v>
      </c>
      <c r="BH85" s="4">
        <v>3035602</v>
      </c>
      <c r="BI85" s="4">
        <v>1459989</v>
      </c>
      <c r="BJ85" s="4">
        <v>739210</v>
      </c>
      <c r="BK85" s="4">
        <v>686073</v>
      </c>
      <c r="BL85" s="4">
        <v>7273935</v>
      </c>
      <c r="BM85" s="4">
        <v>2229022</v>
      </c>
      <c r="BN85" s="4">
        <v>647966</v>
      </c>
      <c r="BO85" s="4">
        <v>823536</v>
      </c>
      <c r="BP85" s="4">
        <v>4960896</v>
      </c>
      <c r="BQ85" s="4">
        <v>328286</v>
      </c>
      <c r="BR85" s="1">
        <v>0</v>
      </c>
      <c r="BS85" s="4">
        <v>1191834</v>
      </c>
      <c r="BT85" s="4">
        <v>1037390</v>
      </c>
      <c r="BU85" s="4">
        <v>1593269</v>
      </c>
      <c r="BV85" s="4">
        <v>2770733</v>
      </c>
      <c r="BW85" s="4">
        <v>779462</v>
      </c>
      <c r="BX85" s="4">
        <v>1019140</v>
      </c>
      <c r="BY85" s="4">
        <v>1945718</v>
      </c>
      <c r="BZ85" s="1">
        <v>0</v>
      </c>
      <c r="CA85" s="1">
        <v>0</v>
      </c>
      <c r="CB85" s="4">
        <v>3505341</v>
      </c>
      <c r="CC85" s="4">
        <v>8420800</v>
      </c>
      <c r="CD85" s="4">
        <v>7226048</v>
      </c>
      <c r="CE85" s="4">
        <v>560552</v>
      </c>
      <c r="CF85" s="4">
        <v>1245062</v>
      </c>
      <c r="CG85" s="4">
        <v>2260658</v>
      </c>
      <c r="CH85" s="4">
        <v>938231</v>
      </c>
      <c r="CI85" s="4">
        <v>605921</v>
      </c>
      <c r="CJ85" s="4">
        <v>1843339</v>
      </c>
      <c r="CK85" s="4">
        <v>2609153</v>
      </c>
      <c r="CL85" s="4">
        <v>2477978</v>
      </c>
      <c r="CM85" s="1">
        <v>0</v>
      </c>
      <c r="CN85" s="4">
        <v>111529</v>
      </c>
      <c r="CO85" s="1">
        <v>0</v>
      </c>
      <c r="CP85" s="4">
        <v>4216855</v>
      </c>
      <c r="CQ85" s="4">
        <v>940702</v>
      </c>
      <c r="CR85" s="4">
        <v>1003555</v>
      </c>
      <c r="CS85" s="4">
        <v>1363801</v>
      </c>
      <c r="CT85" s="4">
        <v>2066908</v>
      </c>
      <c r="CU85" s="4">
        <v>4205440</v>
      </c>
      <c r="CV85" s="4">
        <v>2957067</v>
      </c>
      <c r="CW85" s="4">
        <v>1858940</v>
      </c>
      <c r="CX85" s="4">
        <v>990052</v>
      </c>
      <c r="CY85" s="4">
        <v>231877</v>
      </c>
      <c r="CZ85" s="4">
        <v>257769</v>
      </c>
    </row>
    <row r="86" spans="1:104">
      <c r="A86" s="1" t="s">
        <v>260</v>
      </c>
      <c r="B86" s="1" t="s">
        <v>261</v>
      </c>
      <c r="C86" s="1">
        <v>0</v>
      </c>
      <c r="E86" s="1">
        <v>0</v>
      </c>
      <c r="F86" s="1">
        <v>0</v>
      </c>
      <c r="G86" s="1">
        <v>0</v>
      </c>
      <c r="H86" s="1">
        <v>0</v>
      </c>
      <c r="I86" s="1">
        <v>0</v>
      </c>
      <c r="J86" s="1">
        <v>0</v>
      </c>
      <c r="K86" s="1">
        <v>0</v>
      </c>
      <c r="L86" s="1">
        <v>0</v>
      </c>
      <c r="M86" s="1">
        <v>0</v>
      </c>
      <c r="N86" s="1">
        <v>0</v>
      </c>
      <c r="O86" s="1">
        <v>0</v>
      </c>
      <c r="P86" s="1">
        <v>0</v>
      </c>
      <c r="Q86" s="1">
        <v>0</v>
      </c>
      <c r="R86" s="1">
        <v>0</v>
      </c>
      <c r="S86" s="1">
        <v>0</v>
      </c>
      <c r="T86" s="1">
        <v>0</v>
      </c>
      <c r="V86" s="1">
        <v>0</v>
      </c>
      <c r="W86" s="1">
        <v>0</v>
      </c>
      <c r="X86" s="1">
        <v>0</v>
      </c>
      <c r="Z86" s="1">
        <v>0</v>
      </c>
      <c r="AA86" s="1">
        <v>0</v>
      </c>
      <c r="AB86" s="1">
        <v>0</v>
      </c>
      <c r="AC86" s="1">
        <v>0</v>
      </c>
      <c r="AD86" s="1">
        <v>0</v>
      </c>
      <c r="AE86" s="1">
        <v>0</v>
      </c>
      <c r="AF86" s="1">
        <v>0</v>
      </c>
      <c r="AG86" s="1">
        <v>0</v>
      </c>
      <c r="AH86" s="1">
        <v>0</v>
      </c>
      <c r="AI86" s="1">
        <v>0</v>
      </c>
      <c r="AJ86" s="1">
        <v>0</v>
      </c>
      <c r="AK86" s="1">
        <v>0</v>
      </c>
      <c r="AL86" s="1">
        <v>0</v>
      </c>
      <c r="AM86" s="1">
        <v>0</v>
      </c>
      <c r="AN86" s="1">
        <v>0</v>
      </c>
      <c r="AO86" s="1">
        <v>0</v>
      </c>
      <c r="AP86" s="1">
        <v>0</v>
      </c>
      <c r="AQ86" s="1">
        <v>0</v>
      </c>
      <c r="AS86" s="1">
        <v>0</v>
      </c>
      <c r="AT86" s="1">
        <v>0</v>
      </c>
      <c r="AU86" s="1">
        <v>0</v>
      </c>
      <c r="AV86" s="1">
        <v>0</v>
      </c>
      <c r="AX86" s="1">
        <v>0</v>
      </c>
      <c r="AY86" s="1">
        <v>0</v>
      </c>
      <c r="AZ86" s="1">
        <v>0</v>
      </c>
      <c r="BA86" s="1">
        <v>0</v>
      </c>
      <c r="BB86" s="1">
        <v>0</v>
      </c>
      <c r="BC86" s="1">
        <v>0</v>
      </c>
      <c r="BD86" s="1">
        <v>0</v>
      </c>
      <c r="BF86" s="1">
        <v>0</v>
      </c>
      <c r="BG86" s="1">
        <v>0</v>
      </c>
      <c r="BH86" s="1">
        <v>0</v>
      </c>
      <c r="BI86" s="1">
        <v>0</v>
      </c>
      <c r="BJ86" s="1">
        <v>0</v>
      </c>
      <c r="BK86" s="1">
        <v>0</v>
      </c>
      <c r="BL86" s="1">
        <v>0</v>
      </c>
      <c r="BM86" s="1">
        <v>0</v>
      </c>
      <c r="BN86" s="1">
        <v>0</v>
      </c>
      <c r="BO86" s="1">
        <v>0</v>
      </c>
      <c r="BP86" s="1">
        <v>0</v>
      </c>
      <c r="BQ86" s="1">
        <v>0</v>
      </c>
      <c r="BR86" s="1">
        <v>0</v>
      </c>
      <c r="BS86" s="1">
        <v>0</v>
      </c>
      <c r="BT86" s="1">
        <v>0</v>
      </c>
      <c r="BU86" s="1">
        <v>0</v>
      </c>
      <c r="BV86" s="1">
        <v>0</v>
      </c>
      <c r="BW86" s="4">
        <v>34528</v>
      </c>
      <c r="BX86" s="1">
        <v>0</v>
      </c>
      <c r="BY86" s="1">
        <v>0</v>
      </c>
      <c r="BZ86" s="1">
        <v>0</v>
      </c>
      <c r="CA86" s="1">
        <v>0</v>
      </c>
      <c r="CB86" s="1">
        <v>0</v>
      </c>
      <c r="CC86" s="1">
        <v>0</v>
      </c>
      <c r="CD86" s="1">
        <v>0</v>
      </c>
      <c r="CE86" s="1">
        <v>0</v>
      </c>
      <c r="CF86" s="1">
        <v>0</v>
      </c>
      <c r="CG86" s="1">
        <v>0</v>
      </c>
      <c r="CH86" s="1">
        <v>0</v>
      </c>
      <c r="CI86" s="1">
        <v>0</v>
      </c>
      <c r="CJ86" s="1">
        <v>0</v>
      </c>
      <c r="CK86" s="1">
        <v>0</v>
      </c>
      <c r="CL86" s="1">
        <v>0</v>
      </c>
      <c r="CM86" s="1">
        <v>0</v>
      </c>
      <c r="CN86" s="1">
        <v>0</v>
      </c>
      <c r="CO86" s="1">
        <v>0</v>
      </c>
      <c r="CP86" s="1">
        <v>0</v>
      </c>
      <c r="CQ86" s="1">
        <v>0</v>
      </c>
      <c r="CR86" s="1">
        <v>0</v>
      </c>
      <c r="CS86" s="1">
        <v>0</v>
      </c>
      <c r="CT86" s="1">
        <v>0</v>
      </c>
      <c r="CV86" s="1">
        <v>0</v>
      </c>
      <c r="CW86" s="1">
        <v>0</v>
      </c>
      <c r="CX86" s="1">
        <v>0</v>
      </c>
      <c r="CY86" s="1">
        <v>0</v>
      </c>
      <c r="CZ86" s="1">
        <v>0</v>
      </c>
    </row>
    <row r="87" spans="1:104">
      <c r="A87" s="1" t="s">
        <v>262</v>
      </c>
      <c r="B87" s="1" t="s">
        <v>263</v>
      </c>
      <c r="C87" s="1">
        <v>0</v>
      </c>
      <c r="E87" s="1">
        <v>0</v>
      </c>
      <c r="F87" s="1">
        <v>0</v>
      </c>
      <c r="G87" s="1">
        <v>0</v>
      </c>
      <c r="H87" s="1">
        <v>0</v>
      </c>
      <c r="I87" s="1">
        <v>0</v>
      </c>
      <c r="J87" s="1">
        <v>0</v>
      </c>
      <c r="K87" s="1">
        <v>0</v>
      </c>
      <c r="L87" s="1">
        <v>0</v>
      </c>
      <c r="M87" s="1">
        <v>0</v>
      </c>
      <c r="N87" s="1">
        <v>0</v>
      </c>
      <c r="O87" s="1">
        <v>0</v>
      </c>
      <c r="P87" s="1">
        <v>0</v>
      </c>
      <c r="Q87" s="1">
        <v>0</v>
      </c>
      <c r="R87" s="1">
        <v>0</v>
      </c>
      <c r="S87" s="1">
        <v>0</v>
      </c>
      <c r="T87" s="1">
        <v>0</v>
      </c>
      <c r="V87" s="1">
        <v>0</v>
      </c>
      <c r="W87" s="1">
        <v>0</v>
      </c>
      <c r="X87" s="1">
        <v>0</v>
      </c>
      <c r="Y87" s="4"/>
      <c r="Z87" s="1">
        <v>0</v>
      </c>
      <c r="AA87" s="1">
        <v>0</v>
      </c>
      <c r="AB87" s="1">
        <v>0</v>
      </c>
      <c r="AC87" s="1">
        <v>0</v>
      </c>
      <c r="AD87" s="1">
        <v>0</v>
      </c>
      <c r="AE87" s="1">
        <v>0</v>
      </c>
      <c r="AF87" s="1">
        <v>0</v>
      </c>
      <c r="AG87" s="1">
        <v>0</v>
      </c>
      <c r="AH87" s="4">
        <v>66544</v>
      </c>
      <c r="AI87" s="1">
        <v>0</v>
      </c>
      <c r="AJ87" s="1">
        <v>0</v>
      </c>
      <c r="AK87" s="1">
        <v>0</v>
      </c>
      <c r="AL87" s="1">
        <v>0</v>
      </c>
      <c r="AM87" s="1">
        <v>0</v>
      </c>
      <c r="AN87" s="1">
        <v>0</v>
      </c>
      <c r="AO87" s="1">
        <v>0</v>
      </c>
      <c r="AP87" s="1">
        <v>0</v>
      </c>
      <c r="AQ87" s="1">
        <v>0</v>
      </c>
      <c r="AS87" s="1">
        <v>0</v>
      </c>
      <c r="AT87" s="1">
        <v>0</v>
      </c>
      <c r="AU87" s="1">
        <v>0</v>
      </c>
      <c r="AV87" s="1">
        <v>0</v>
      </c>
      <c r="AX87" s="4">
        <v>56175</v>
      </c>
      <c r="AY87" s="1">
        <v>0</v>
      </c>
      <c r="AZ87" s="1">
        <v>0</v>
      </c>
      <c r="BA87" s="1">
        <v>0</v>
      </c>
      <c r="BB87" s="1">
        <v>0</v>
      </c>
      <c r="BC87" s="1">
        <v>0</v>
      </c>
      <c r="BD87" s="1">
        <v>0</v>
      </c>
      <c r="BE87" s="4"/>
      <c r="BF87" s="1">
        <v>0</v>
      </c>
      <c r="BG87" s="1">
        <v>0</v>
      </c>
      <c r="BH87" s="1">
        <v>0</v>
      </c>
      <c r="BI87" s="1">
        <v>0</v>
      </c>
      <c r="BJ87" s="1">
        <v>0</v>
      </c>
      <c r="BK87" s="1">
        <v>0</v>
      </c>
      <c r="BL87" s="1">
        <v>0</v>
      </c>
      <c r="BM87" s="1">
        <v>0</v>
      </c>
      <c r="BN87" s="1">
        <v>0</v>
      </c>
      <c r="BO87" s="1">
        <v>0</v>
      </c>
      <c r="BP87" s="1">
        <v>0</v>
      </c>
      <c r="BQ87" s="1">
        <v>0</v>
      </c>
      <c r="BR87" s="1">
        <v>0</v>
      </c>
      <c r="BS87" s="1">
        <v>0</v>
      </c>
      <c r="BT87" s="1">
        <v>0</v>
      </c>
      <c r="BU87" s="1">
        <v>0</v>
      </c>
      <c r="BV87" s="1">
        <v>0</v>
      </c>
      <c r="BW87" s="1">
        <v>0</v>
      </c>
      <c r="BX87" s="1">
        <v>0</v>
      </c>
      <c r="BY87" s="1">
        <v>0</v>
      </c>
      <c r="BZ87" s="1">
        <v>0</v>
      </c>
      <c r="CA87" s="1">
        <v>0</v>
      </c>
      <c r="CB87" s="1">
        <v>0</v>
      </c>
      <c r="CC87" s="1">
        <v>0</v>
      </c>
      <c r="CD87" s="1">
        <v>0</v>
      </c>
      <c r="CE87" s="1">
        <v>0</v>
      </c>
      <c r="CF87" s="1">
        <v>0</v>
      </c>
      <c r="CG87" s="1">
        <v>0</v>
      </c>
      <c r="CH87" s="1">
        <v>0</v>
      </c>
      <c r="CI87" s="1">
        <v>0</v>
      </c>
      <c r="CJ87" s="1">
        <v>0</v>
      </c>
      <c r="CK87" s="1">
        <v>0</v>
      </c>
      <c r="CL87" s="1">
        <v>0</v>
      </c>
      <c r="CM87" s="1">
        <v>0</v>
      </c>
      <c r="CN87" s="1">
        <v>0</v>
      </c>
      <c r="CO87" s="1">
        <v>0</v>
      </c>
      <c r="CP87" s="1">
        <v>0</v>
      </c>
      <c r="CQ87" s="1">
        <v>0</v>
      </c>
      <c r="CR87" s="4">
        <v>9485</v>
      </c>
      <c r="CS87" s="1">
        <v>0</v>
      </c>
      <c r="CT87" s="1">
        <v>0</v>
      </c>
      <c r="CV87" s="4">
        <v>5225</v>
      </c>
      <c r="CW87" s="4">
        <v>618200</v>
      </c>
      <c r="CX87" s="4">
        <v>217800</v>
      </c>
      <c r="CY87" s="4">
        <v>14575</v>
      </c>
      <c r="CZ87" s="4">
        <v>14575</v>
      </c>
    </row>
    <row r="88" spans="1:104">
      <c r="A88" s="1" t="s">
        <v>264</v>
      </c>
      <c r="B88" s="1" t="s">
        <v>265</v>
      </c>
    </row>
    <row r="89" spans="1:104">
      <c r="A89" s="1" t="s">
        <v>266</v>
      </c>
      <c r="B89" s="1" t="s">
        <v>267</v>
      </c>
      <c r="C89" s="1">
        <v>0</v>
      </c>
      <c r="D89" s="4">
        <v>6493</v>
      </c>
      <c r="E89" s="1">
        <v>745</v>
      </c>
      <c r="F89" s="1">
        <v>0</v>
      </c>
      <c r="G89" s="1">
        <v>730</v>
      </c>
      <c r="H89" s="1">
        <v>641</v>
      </c>
      <c r="I89" s="1">
        <v>0</v>
      </c>
      <c r="J89" s="1">
        <v>583</v>
      </c>
      <c r="K89" s="4">
        <v>1589</v>
      </c>
      <c r="L89" s="1">
        <v>0</v>
      </c>
      <c r="M89" s="1">
        <v>0</v>
      </c>
      <c r="N89" s="1">
        <v>0</v>
      </c>
      <c r="O89" s="1">
        <v>515</v>
      </c>
      <c r="P89" s="1">
        <v>701</v>
      </c>
      <c r="Q89" s="1">
        <v>419</v>
      </c>
      <c r="R89" s="1">
        <v>207</v>
      </c>
      <c r="S89" s="1">
        <v>712</v>
      </c>
      <c r="T89" s="1">
        <v>0</v>
      </c>
      <c r="U89" s="4">
        <v>1487</v>
      </c>
      <c r="V89" s="1">
        <v>0</v>
      </c>
      <c r="W89" s="4">
        <v>4102</v>
      </c>
      <c r="X89" s="1">
        <v>603</v>
      </c>
      <c r="Y89" s="4">
        <v>5869</v>
      </c>
      <c r="Z89" s="4">
        <v>1905</v>
      </c>
      <c r="AA89" s="1">
        <v>723</v>
      </c>
      <c r="AB89" s="4">
        <v>2820</v>
      </c>
      <c r="AC89" s="1">
        <v>332</v>
      </c>
      <c r="AD89" s="4">
        <v>1108</v>
      </c>
      <c r="AE89" s="1">
        <v>278</v>
      </c>
      <c r="AF89" s="1">
        <v>0</v>
      </c>
      <c r="AG89" s="4">
        <v>1164</v>
      </c>
      <c r="AH89" s="1">
        <v>0</v>
      </c>
      <c r="AI89" s="1">
        <v>0</v>
      </c>
      <c r="AJ89" s="1">
        <v>319</v>
      </c>
      <c r="AK89" s="4">
        <v>17444</v>
      </c>
      <c r="AL89" s="1">
        <v>0</v>
      </c>
      <c r="AM89" s="4">
        <v>2634</v>
      </c>
      <c r="AN89" s="4">
        <v>1044</v>
      </c>
      <c r="AO89" s="1">
        <v>0</v>
      </c>
      <c r="AP89" s="1">
        <v>769</v>
      </c>
      <c r="AQ89" s="4">
        <v>1408</v>
      </c>
      <c r="AR89" s="4">
        <v>997</v>
      </c>
      <c r="AS89" s="1">
        <v>251</v>
      </c>
      <c r="AT89" s="1">
        <v>762</v>
      </c>
      <c r="AU89" s="1">
        <v>424</v>
      </c>
      <c r="AV89" s="1">
        <v>360</v>
      </c>
      <c r="AW89" s="4">
        <v>2306</v>
      </c>
      <c r="AX89" s="4">
        <v>12614</v>
      </c>
      <c r="AY89" s="4">
        <v>3148</v>
      </c>
      <c r="AZ89" s="1">
        <v>139</v>
      </c>
      <c r="BA89" s="4">
        <v>1415</v>
      </c>
      <c r="BB89" s="1">
        <v>0</v>
      </c>
      <c r="BC89" s="1">
        <v>752</v>
      </c>
      <c r="BD89" s="1">
        <v>340</v>
      </c>
      <c r="BE89" s="4">
        <v>6246</v>
      </c>
      <c r="BF89" s="4">
        <v>1026</v>
      </c>
      <c r="BG89" s="4">
        <v>1825</v>
      </c>
      <c r="BH89" s="4">
        <v>2051</v>
      </c>
      <c r="BI89" s="1">
        <v>330</v>
      </c>
      <c r="BJ89" s="1">
        <v>0</v>
      </c>
      <c r="BK89" s="1">
        <v>962</v>
      </c>
      <c r="BL89" s="4">
        <v>4197</v>
      </c>
      <c r="BM89" s="1">
        <v>412</v>
      </c>
      <c r="BN89" s="1">
        <v>0</v>
      </c>
      <c r="BO89" s="1">
        <v>230</v>
      </c>
      <c r="BP89" s="4">
        <v>2548</v>
      </c>
      <c r="BQ89" s="1">
        <v>461</v>
      </c>
      <c r="BR89" s="1">
        <v>0</v>
      </c>
      <c r="BS89" s="4">
        <v>1045</v>
      </c>
      <c r="BT89" s="4">
        <v>1067</v>
      </c>
      <c r="BU89" s="4">
        <v>1135</v>
      </c>
      <c r="BV89" s="4">
        <v>2627</v>
      </c>
      <c r="BW89" s="4">
        <v>3089</v>
      </c>
      <c r="BX89" s="1">
        <v>731</v>
      </c>
      <c r="BY89" s="4">
        <v>4664</v>
      </c>
      <c r="BZ89" s="1">
        <v>0</v>
      </c>
      <c r="CA89" s="1">
        <v>0</v>
      </c>
      <c r="CB89" s="4">
        <v>1902</v>
      </c>
      <c r="CC89" s="1">
        <v>0</v>
      </c>
      <c r="CD89" s="4">
        <v>5750</v>
      </c>
      <c r="CE89" s="1">
        <v>549</v>
      </c>
      <c r="CF89" s="4">
        <v>6580</v>
      </c>
      <c r="CG89" s="4">
        <v>1631</v>
      </c>
      <c r="CH89" s="1">
        <v>302</v>
      </c>
      <c r="CI89" s="1">
        <v>424</v>
      </c>
      <c r="CJ89" s="4">
        <v>1072</v>
      </c>
      <c r="CK89" s="4">
        <v>1792</v>
      </c>
      <c r="CL89" s="4">
        <v>1759</v>
      </c>
      <c r="CM89" s="1">
        <v>0</v>
      </c>
      <c r="CN89" s="1">
        <v>0</v>
      </c>
      <c r="CO89" s="1">
        <v>0</v>
      </c>
      <c r="CP89" s="4">
        <v>4536</v>
      </c>
      <c r="CQ89" s="4">
        <v>1643</v>
      </c>
      <c r="CR89" s="4">
        <v>4573</v>
      </c>
      <c r="CS89" s="1">
        <v>853</v>
      </c>
      <c r="CT89" s="1">
        <v>0</v>
      </c>
      <c r="CU89" s="4">
        <v>2758</v>
      </c>
      <c r="CV89" s="4">
        <v>1127</v>
      </c>
      <c r="CW89" s="4">
        <v>1180</v>
      </c>
      <c r="CX89" s="1">
        <v>0</v>
      </c>
      <c r="CY89" s="1">
        <v>0</v>
      </c>
      <c r="CZ89" s="1">
        <v>0</v>
      </c>
    </row>
    <row r="90" spans="1:104">
      <c r="A90" s="1" t="s">
        <v>268</v>
      </c>
      <c r="B90" s="1" t="s">
        <v>269</v>
      </c>
      <c r="C90" s="1">
        <v>0</v>
      </c>
      <c r="E90" s="1">
        <v>0</v>
      </c>
      <c r="F90" s="1">
        <v>0</v>
      </c>
      <c r="G90" s="1">
        <v>0</v>
      </c>
      <c r="H90" s="1">
        <v>0</v>
      </c>
      <c r="I90" s="1">
        <v>0</v>
      </c>
      <c r="J90" s="1">
        <v>0</v>
      </c>
      <c r="K90" s="1">
        <v>0</v>
      </c>
      <c r="L90" s="1">
        <v>0</v>
      </c>
      <c r="M90" s="1">
        <v>0</v>
      </c>
      <c r="N90" s="1">
        <v>0</v>
      </c>
      <c r="O90" s="1">
        <v>0</v>
      </c>
      <c r="P90" s="1">
        <v>0</v>
      </c>
      <c r="Q90" s="1">
        <v>0</v>
      </c>
      <c r="R90" s="1">
        <v>0</v>
      </c>
      <c r="S90" s="1">
        <v>0</v>
      </c>
      <c r="T90" s="1">
        <v>0</v>
      </c>
      <c r="V90" s="1">
        <v>0</v>
      </c>
      <c r="W90" s="1">
        <v>0</v>
      </c>
      <c r="X90" s="1">
        <v>0</v>
      </c>
      <c r="Z90" s="1">
        <v>0</v>
      </c>
      <c r="AA90" s="1">
        <v>0</v>
      </c>
      <c r="AB90" s="1">
        <v>0</v>
      </c>
      <c r="AC90" s="1">
        <v>0</v>
      </c>
      <c r="AD90" s="1">
        <v>0</v>
      </c>
      <c r="AE90" s="1">
        <v>0</v>
      </c>
      <c r="AF90" s="1">
        <v>0</v>
      </c>
      <c r="AG90" s="1">
        <v>0</v>
      </c>
      <c r="AH90" s="1">
        <v>0</v>
      </c>
      <c r="AI90" s="1">
        <v>0</v>
      </c>
      <c r="AJ90" s="1">
        <v>0</v>
      </c>
      <c r="AK90" s="1">
        <v>0</v>
      </c>
      <c r="AL90" s="1">
        <v>0</v>
      </c>
      <c r="AM90" s="1">
        <v>0</v>
      </c>
      <c r="AN90" s="1">
        <v>0</v>
      </c>
      <c r="AO90" s="1">
        <v>0</v>
      </c>
      <c r="AP90" s="1">
        <v>0</v>
      </c>
      <c r="AQ90" s="1">
        <v>0</v>
      </c>
      <c r="AS90" s="1">
        <v>0</v>
      </c>
      <c r="AT90" s="1">
        <v>0</v>
      </c>
      <c r="AU90" s="1">
        <v>0</v>
      </c>
      <c r="AV90" s="1">
        <v>0</v>
      </c>
      <c r="AX90" s="1">
        <v>0</v>
      </c>
      <c r="AY90" s="1">
        <v>0</v>
      </c>
      <c r="AZ90" s="1">
        <v>0</v>
      </c>
      <c r="BA90" s="1">
        <v>0</v>
      </c>
      <c r="BB90" s="1">
        <v>0</v>
      </c>
      <c r="BC90" s="1">
        <v>0</v>
      </c>
      <c r="BD90" s="1">
        <v>0</v>
      </c>
      <c r="BF90" s="4">
        <v>59974</v>
      </c>
      <c r="BG90" s="1">
        <v>0</v>
      </c>
      <c r="BH90" s="4">
        <v>7958</v>
      </c>
      <c r="BI90" s="1">
        <v>0</v>
      </c>
      <c r="BJ90" s="1">
        <v>0</v>
      </c>
      <c r="BK90" s="1">
        <v>0</v>
      </c>
      <c r="BL90" s="1">
        <v>0</v>
      </c>
      <c r="BM90" s="1">
        <v>0</v>
      </c>
      <c r="BN90" s="1">
        <v>0</v>
      </c>
      <c r="BO90" s="1">
        <v>0</v>
      </c>
      <c r="BP90" s="1">
        <v>0</v>
      </c>
      <c r="BQ90" s="1">
        <v>0</v>
      </c>
      <c r="BR90" s="1">
        <v>0</v>
      </c>
      <c r="BS90" s="1">
        <v>0</v>
      </c>
      <c r="BT90" s="1">
        <v>0</v>
      </c>
      <c r="BU90" s="4">
        <v>45897</v>
      </c>
      <c r="BV90" s="1">
        <v>0</v>
      </c>
      <c r="BW90" s="1">
        <v>0</v>
      </c>
      <c r="BX90" s="1">
        <v>0</v>
      </c>
      <c r="BY90" s="1">
        <v>0</v>
      </c>
      <c r="BZ90" s="1">
        <v>0</v>
      </c>
      <c r="CA90" s="1">
        <v>0</v>
      </c>
      <c r="CB90" s="1">
        <v>0</v>
      </c>
      <c r="CC90" s="1">
        <v>0</v>
      </c>
      <c r="CD90" s="1">
        <v>0</v>
      </c>
      <c r="CE90" s="1">
        <v>0</v>
      </c>
      <c r="CF90" s="1">
        <v>0</v>
      </c>
      <c r="CG90" s="1">
        <v>0</v>
      </c>
      <c r="CH90" s="1">
        <v>0</v>
      </c>
      <c r="CI90" s="1">
        <v>0</v>
      </c>
      <c r="CJ90" s="1">
        <v>0</v>
      </c>
      <c r="CK90" s="1">
        <v>0</v>
      </c>
      <c r="CL90" s="1">
        <v>0</v>
      </c>
      <c r="CM90" s="1">
        <v>0</v>
      </c>
      <c r="CN90" s="1">
        <v>0</v>
      </c>
      <c r="CO90" s="1">
        <v>0</v>
      </c>
      <c r="CP90" s="1">
        <v>0</v>
      </c>
      <c r="CQ90" s="1">
        <v>0</v>
      </c>
      <c r="CR90" s="1">
        <v>0</v>
      </c>
      <c r="CS90" s="1">
        <v>0</v>
      </c>
      <c r="CT90" s="1">
        <v>0</v>
      </c>
      <c r="CV90" s="1">
        <v>0</v>
      </c>
      <c r="CW90" s="1">
        <v>0</v>
      </c>
      <c r="CX90" s="1">
        <v>0</v>
      </c>
      <c r="CY90" s="1">
        <v>0</v>
      </c>
      <c r="CZ90" s="1">
        <v>0</v>
      </c>
    </row>
    <row r="91" spans="1:104">
      <c r="A91" s="1" t="s">
        <v>270</v>
      </c>
      <c r="B91" s="1" t="s">
        <v>271</v>
      </c>
      <c r="C91" s="1">
        <v>0</v>
      </c>
      <c r="E91" s="1">
        <v>0</v>
      </c>
      <c r="F91" s="1">
        <v>0</v>
      </c>
      <c r="G91" s="1">
        <v>0</v>
      </c>
      <c r="H91" s="1">
        <v>0</v>
      </c>
      <c r="I91" s="1">
        <v>0</v>
      </c>
      <c r="J91" s="1">
        <v>0</v>
      </c>
      <c r="K91" s="1">
        <v>0</v>
      </c>
      <c r="L91" s="1">
        <v>0</v>
      </c>
      <c r="M91" s="1">
        <v>0</v>
      </c>
      <c r="N91" s="1">
        <v>0</v>
      </c>
      <c r="O91" s="1">
        <v>0</v>
      </c>
      <c r="P91" s="1">
        <v>0</v>
      </c>
      <c r="Q91" s="1">
        <v>0</v>
      </c>
      <c r="R91" s="1">
        <v>0</v>
      </c>
      <c r="S91" s="1">
        <v>0</v>
      </c>
      <c r="T91" s="1">
        <v>0</v>
      </c>
      <c r="V91" s="1">
        <v>0</v>
      </c>
      <c r="W91" s="1">
        <v>0</v>
      </c>
      <c r="X91" s="1">
        <v>0</v>
      </c>
      <c r="Z91" s="1">
        <v>0</v>
      </c>
      <c r="AA91" s="1">
        <v>0</v>
      </c>
      <c r="AB91" s="1">
        <v>0</v>
      </c>
      <c r="AC91" s="1">
        <v>0</v>
      </c>
      <c r="AD91" s="1">
        <v>0</v>
      </c>
      <c r="AE91" s="1">
        <v>0</v>
      </c>
      <c r="AF91" s="1">
        <v>0</v>
      </c>
      <c r="AG91" s="1">
        <v>0</v>
      </c>
      <c r="AH91" s="1">
        <v>0</v>
      </c>
      <c r="AI91" s="1">
        <v>0</v>
      </c>
      <c r="AJ91" s="1">
        <v>0</v>
      </c>
      <c r="AK91" s="1">
        <v>0</v>
      </c>
      <c r="AL91" s="1">
        <v>0</v>
      </c>
      <c r="AM91" s="1">
        <v>0</v>
      </c>
      <c r="AN91" s="1">
        <v>0</v>
      </c>
      <c r="AO91" s="1">
        <v>0</v>
      </c>
      <c r="AP91" s="1">
        <v>0</v>
      </c>
      <c r="AQ91" s="1">
        <v>0</v>
      </c>
      <c r="AS91" s="1">
        <v>0</v>
      </c>
      <c r="AT91" s="1">
        <v>0</v>
      </c>
      <c r="AU91" s="1">
        <v>0</v>
      </c>
      <c r="AV91" s="1">
        <v>0</v>
      </c>
      <c r="AX91" s="1">
        <v>0</v>
      </c>
      <c r="AY91" s="1">
        <v>0</v>
      </c>
      <c r="AZ91" s="1">
        <v>0</v>
      </c>
      <c r="BA91" s="1">
        <v>0</v>
      </c>
      <c r="BB91" s="1">
        <v>0</v>
      </c>
      <c r="BC91" s="1">
        <v>0</v>
      </c>
      <c r="BD91" s="1">
        <v>0</v>
      </c>
      <c r="BF91" s="1">
        <v>0</v>
      </c>
      <c r="BG91" s="1">
        <v>0</v>
      </c>
      <c r="BH91" s="1">
        <v>0</v>
      </c>
      <c r="BI91" s="1">
        <v>0</v>
      </c>
      <c r="BJ91" s="1">
        <v>0</v>
      </c>
      <c r="BK91" s="1">
        <v>0</v>
      </c>
      <c r="BL91" s="1">
        <v>0</v>
      </c>
      <c r="BM91" s="1">
        <v>0</v>
      </c>
      <c r="BN91" s="1">
        <v>0</v>
      </c>
      <c r="BO91" s="1">
        <v>0</v>
      </c>
      <c r="BP91" s="1">
        <v>0</v>
      </c>
      <c r="BQ91" s="1">
        <v>0</v>
      </c>
      <c r="BR91" s="1">
        <v>0</v>
      </c>
      <c r="BS91" s="1">
        <v>0</v>
      </c>
      <c r="BT91" s="1">
        <v>0</v>
      </c>
      <c r="BU91" s="1">
        <v>0</v>
      </c>
      <c r="BV91" s="1">
        <v>0</v>
      </c>
      <c r="BW91" s="1">
        <v>0</v>
      </c>
      <c r="BX91" s="1">
        <v>0</v>
      </c>
      <c r="BY91" s="1">
        <v>0</v>
      </c>
      <c r="BZ91" s="1">
        <v>0</v>
      </c>
      <c r="CA91" s="1">
        <v>0</v>
      </c>
      <c r="CB91" s="1">
        <v>0</v>
      </c>
      <c r="CC91" s="1">
        <v>0</v>
      </c>
      <c r="CD91" s="1">
        <v>0</v>
      </c>
      <c r="CE91" s="1">
        <v>0</v>
      </c>
      <c r="CF91" s="1">
        <v>0</v>
      </c>
      <c r="CG91" s="1">
        <v>0</v>
      </c>
      <c r="CH91" s="1">
        <v>0</v>
      </c>
      <c r="CI91" s="1">
        <v>0</v>
      </c>
      <c r="CJ91" s="1">
        <v>0</v>
      </c>
      <c r="CK91" s="1">
        <v>0</v>
      </c>
      <c r="CL91" s="1">
        <v>0</v>
      </c>
      <c r="CM91" s="1">
        <v>0</v>
      </c>
      <c r="CN91" s="1">
        <v>0</v>
      </c>
      <c r="CO91" s="1">
        <v>0</v>
      </c>
      <c r="CP91" s="1">
        <v>0</v>
      </c>
      <c r="CQ91" s="1">
        <v>0</v>
      </c>
      <c r="CR91" s="1">
        <v>0</v>
      </c>
      <c r="CS91" s="1">
        <v>0</v>
      </c>
      <c r="CT91" s="1">
        <v>0</v>
      </c>
      <c r="CV91" s="1">
        <v>0</v>
      </c>
      <c r="CW91" s="1">
        <v>0</v>
      </c>
      <c r="CX91" s="1">
        <v>0</v>
      </c>
      <c r="CY91" s="1">
        <v>0</v>
      </c>
      <c r="CZ91" s="1">
        <v>0</v>
      </c>
    </row>
    <row r="92" spans="1:104">
      <c r="A92" s="1" t="s">
        <v>272</v>
      </c>
      <c r="B92" s="1" t="s">
        <v>273</v>
      </c>
      <c r="C92" s="1">
        <v>0</v>
      </c>
      <c r="D92" s="4">
        <v>1427</v>
      </c>
      <c r="E92" s="4">
        <v>15917</v>
      </c>
      <c r="F92" s="1">
        <v>0</v>
      </c>
      <c r="G92" s="1">
        <v>624</v>
      </c>
      <c r="H92" s="1">
        <v>0</v>
      </c>
      <c r="I92" s="4">
        <v>15242</v>
      </c>
      <c r="J92" s="1">
        <v>294</v>
      </c>
      <c r="K92" s="4">
        <v>1156</v>
      </c>
      <c r="L92" s="1">
        <v>0</v>
      </c>
      <c r="M92" s="1">
        <v>0</v>
      </c>
      <c r="N92" s="1">
        <v>0</v>
      </c>
      <c r="O92" s="1">
        <v>0</v>
      </c>
      <c r="P92" s="4">
        <v>1414</v>
      </c>
      <c r="Q92" s="1">
        <v>562</v>
      </c>
      <c r="R92" s="1">
        <v>0</v>
      </c>
      <c r="S92" s="1">
        <v>0</v>
      </c>
      <c r="T92" s="1">
        <v>0</v>
      </c>
      <c r="U92" s="4">
        <f>9642+1907</f>
        <v>11549</v>
      </c>
      <c r="V92" s="1">
        <v>0</v>
      </c>
      <c r="W92" s="4">
        <v>2996</v>
      </c>
      <c r="X92" s="1">
        <v>110</v>
      </c>
      <c r="Y92" s="4">
        <v>1673044</v>
      </c>
      <c r="Z92" s="1">
        <v>588</v>
      </c>
      <c r="AA92" s="1">
        <v>349</v>
      </c>
      <c r="AB92" s="1">
        <v>588</v>
      </c>
      <c r="AC92" s="4">
        <v>6935</v>
      </c>
      <c r="AD92" s="4">
        <v>83734</v>
      </c>
      <c r="AE92" s="1">
        <v>0</v>
      </c>
      <c r="AF92" s="1">
        <v>0</v>
      </c>
      <c r="AG92" s="4">
        <v>1303</v>
      </c>
      <c r="AH92" s="4">
        <v>2724</v>
      </c>
      <c r="AI92" s="1">
        <v>0</v>
      </c>
      <c r="AJ92" s="1">
        <v>588</v>
      </c>
      <c r="AK92" s="4">
        <v>4784</v>
      </c>
      <c r="AL92" s="1">
        <v>0</v>
      </c>
      <c r="AM92" s="4">
        <v>128757</v>
      </c>
      <c r="AN92" s="1">
        <v>294</v>
      </c>
      <c r="AO92" s="1">
        <v>0</v>
      </c>
      <c r="AP92" s="4">
        <v>44246</v>
      </c>
      <c r="AQ92" s="4">
        <v>3266</v>
      </c>
      <c r="AR92" s="4">
        <v>403233</v>
      </c>
      <c r="AS92" s="4">
        <v>12093</v>
      </c>
      <c r="AT92" s="4">
        <v>5613</v>
      </c>
      <c r="AU92" s="4">
        <v>479259</v>
      </c>
      <c r="AV92" s="1">
        <v>110</v>
      </c>
      <c r="AW92" s="1">
        <v>588</v>
      </c>
      <c r="AX92" s="4">
        <v>638464</v>
      </c>
      <c r="AY92" s="4">
        <v>1047</v>
      </c>
      <c r="AZ92" s="1">
        <v>0</v>
      </c>
      <c r="BA92" s="4">
        <v>12654</v>
      </c>
      <c r="BB92" s="1">
        <v>0</v>
      </c>
      <c r="BC92" s="4">
        <v>8863</v>
      </c>
      <c r="BD92" s="1">
        <v>0</v>
      </c>
      <c r="BE92" s="4">
        <f>220+2647</f>
        <v>2867</v>
      </c>
      <c r="BF92" s="1">
        <v>0</v>
      </c>
      <c r="BG92" s="1">
        <v>588</v>
      </c>
      <c r="BH92" s="4">
        <v>2463</v>
      </c>
      <c r="BI92" s="1">
        <v>0</v>
      </c>
      <c r="BJ92" s="4">
        <v>5153</v>
      </c>
      <c r="BK92" s="1">
        <v>294</v>
      </c>
      <c r="BL92" s="4">
        <v>3617</v>
      </c>
      <c r="BM92" s="4">
        <v>29370</v>
      </c>
      <c r="BN92" s="4">
        <v>12124</v>
      </c>
      <c r="BO92" s="4">
        <v>1797</v>
      </c>
      <c r="BP92" s="4">
        <v>1765</v>
      </c>
      <c r="BQ92" s="4">
        <v>3480</v>
      </c>
      <c r="BR92" s="1">
        <v>0</v>
      </c>
      <c r="BS92" s="4">
        <v>8085</v>
      </c>
      <c r="BT92" s="4">
        <v>1176</v>
      </c>
      <c r="BU92" s="1">
        <v>259</v>
      </c>
      <c r="BV92" s="4">
        <v>2606</v>
      </c>
      <c r="BW92" s="4">
        <v>1231</v>
      </c>
      <c r="BX92" s="4">
        <v>17895</v>
      </c>
      <c r="BY92" s="1">
        <v>110</v>
      </c>
      <c r="BZ92" s="1">
        <v>0</v>
      </c>
      <c r="CA92" s="1">
        <v>0</v>
      </c>
      <c r="CB92" s="1">
        <v>772</v>
      </c>
      <c r="CC92" s="4">
        <v>6047</v>
      </c>
      <c r="CD92" s="4">
        <v>5625</v>
      </c>
      <c r="CE92" s="1">
        <v>0</v>
      </c>
      <c r="CF92" s="4">
        <v>17693</v>
      </c>
      <c r="CG92" s="4">
        <v>3342</v>
      </c>
      <c r="CH92" s="1">
        <v>55</v>
      </c>
      <c r="CI92" s="4">
        <v>1470</v>
      </c>
      <c r="CJ92" s="1">
        <v>933</v>
      </c>
      <c r="CK92" s="4">
        <v>2095</v>
      </c>
      <c r="CL92" s="1">
        <v>110</v>
      </c>
      <c r="CM92" s="1">
        <v>0</v>
      </c>
      <c r="CN92" s="1">
        <v>0</v>
      </c>
      <c r="CO92" s="1">
        <v>65</v>
      </c>
      <c r="CP92" s="4">
        <v>1765</v>
      </c>
      <c r="CQ92" s="1">
        <v>624</v>
      </c>
      <c r="CR92" s="4">
        <v>396796</v>
      </c>
      <c r="CS92" s="1">
        <v>275</v>
      </c>
      <c r="CT92" s="4">
        <v>7221</v>
      </c>
      <c r="CU92" s="1">
        <v>626</v>
      </c>
      <c r="CV92" s="4">
        <v>22606</v>
      </c>
      <c r="CW92" s="4">
        <v>11239</v>
      </c>
      <c r="CX92" s="1">
        <v>294</v>
      </c>
      <c r="CY92" s="1">
        <v>0</v>
      </c>
      <c r="CZ92" s="1">
        <v>0</v>
      </c>
    </row>
    <row r="93" spans="1:104">
      <c r="A93" s="1" t="s">
        <v>274</v>
      </c>
      <c r="B93" s="1" t="s">
        <v>275</v>
      </c>
    </row>
    <row r="94" spans="1:104">
      <c r="A94" s="1" t="s">
        <v>276</v>
      </c>
      <c r="B94" s="1" t="s">
        <v>277</v>
      </c>
      <c r="C94" s="1">
        <v>0</v>
      </c>
      <c r="E94" s="1">
        <v>0</v>
      </c>
      <c r="F94" s="1">
        <v>0</v>
      </c>
      <c r="G94" s="1">
        <v>0</v>
      </c>
      <c r="H94" s="1">
        <v>0</v>
      </c>
      <c r="I94" s="1">
        <v>0</v>
      </c>
      <c r="J94" s="1">
        <v>0</v>
      </c>
      <c r="K94" s="1">
        <v>0</v>
      </c>
      <c r="L94" s="1">
        <v>0</v>
      </c>
      <c r="M94" s="1">
        <v>0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V94" s="1">
        <v>0</v>
      </c>
      <c r="W94" s="1">
        <v>0</v>
      </c>
      <c r="X94" s="1">
        <v>0</v>
      </c>
      <c r="Z94" s="1">
        <v>0</v>
      </c>
      <c r="AA94" s="1">
        <v>0</v>
      </c>
      <c r="AB94" s="1">
        <v>0</v>
      </c>
      <c r="AC94" s="1">
        <v>0</v>
      </c>
      <c r="AD94" s="1">
        <v>0</v>
      </c>
      <c r="AE94" s="1">
        <v>0</v>
      </c>
      <c r="AF94" s="1">
        <v>0</v>
      </c>
      <c r="AG94" s="1">
        <v>0</v>
      </c>
      <c r="AH94" s="1">
        <v>0</v>
      </c>
      <c r="AI94" s="1">
        <v>0</v>
      </c>
      <c r="AJ94" s="1">
        <v>0</v>
      </c>
      <c r="AK94" s="1">
        <v>0</v>
      </c>
      <c r="AL94" s="1">
        <v>0</v>
      </c>
      <c r="AM94" s="1">
        <v>0</v>
      </c>
      <c r="AN94" s="1">
        <v>0</v>
      </c>
      <c r="AO94" s="1">
        <v>0</v>
      </c>
      <c r="AP94" s="1">
        <v>0</v>
      </c>
      <c r="AQ94" s="1">
        <v>0</v>
      </c>
      <c r="AS94" s="1">
        <v>0</v>
      </c>
      <c r="AT94" s="1">
        <v>0</v>
      </c>
      <c r="AU94" s="1">
        <v>0</v>
      </c>
      <c r="AV94" s="1">
        <v>0</v>
      </c>
      <c r="AX94" s="1">
        <v>0</v>
      </c>
      <c r="AY94" s="1">
        <v>0</v>
      </c>
      <c r="AZ94" s="1">
        <v>0</v>
      </c>
      <c r="BA94" s="1">
        <v>0</v>
      </c>
      <c r="BB94" s="1">
        <v>0</v>
      </c>
      <c r="BC94" s="1">
        <v>0</v>
      </c>
      <c r="BD94" s="1">
        <v>0</v>
      </c>
      <c r="BF94" s="1">
        <v>0</v>
      </c>
      <c r="BG94" s="1">
        <v>0</v>
      </c>
      <c r="BH94" s="1">
        <v>0</v>
      </c>
      <c r="BI94" s="1">
        <v>0</v>
      </c>
      <c r="BJ94" s="1">
        <v>0</v>
      </c>
      <c r="BK94" s="1">
        <v>0</v>
      </c>
      <c r="BL94" s="1">
        <v>0</v>
      </c>
      <c r="BM94" s="1">
        <v>0</v>
      </c>
      <c r="BN94" s="1">
        <v>0</v>
      </c>
      <c r="BO94" s="1">
        <v>0</v>
      </c>
      <c r="BP94" s="1">
        <v>0</v>
      </c>
      <c r="BQ94" s="1">
        <v>0</v>
      </c>
      <c r="BR94" s="1">
        <v>0</v>
      </c>
      <c r="BS94" s="1">
        <v>0</v>
      </c>
      <c r="BT94" s="1">
        <v>0</v>
      </c>
      <c r="BU94" s="1">
        <v>0</v>
      </c>
      <c r="BV94" s="1">
        <v>0</v>
      </c>
      <c r="BW94" s="1">
        <v>0</v>
      </c>
      <c r="BX94" s="1">
        <v>0</v>
      </c>
      <c r="BY94" s="1">
        <v>0</v>
      </c>
      <c r="BZ94" s="1">
        <v>0</v>
      </c>
      <c r="CA94" s="1">
        <v>0</v>
      </c>
      <c r="CB94" s="1">
        <v>0</v>
      </c>
      <c r="CC94" s="1">
        <v>0</v>
      </c>
      <c r="CD94" s="1">
        <v>0</v>
      </c>
      <c r="CE94" s="1">
        <v>0</v>
      </c>
      <c r="CF94" s="1">
        <v>0</v>
      </c>
      <c r="CG94" s="1">
        <v>0</v>
      </c>
      <c r="CH94" s="1">
        <v>0</v>
      </c>
      <c r="CI94" s="1">
        <v>0</v>
      </c>
      <c r="CJ94" s="1">
        <v>0</v>
      </c>
      <c r="CK94" s="1">
        <v>0</v>
      </c>
      <c r="CL94" s="1">
        <v>0</v>
      </c>
      <c r="CM94" s="1">
        <v>0</v>
      </c>
      <c r="CN94" s="1">
        <v>0</v>
      </c>
      <c r="CO94" s="1">
        <v>0</v>
      </c>
      <c r="CP94" s="1">
        <v>0</v>
      </c>
      <c r="CQ94" s="1">
        <v>0</v>
      </c>
      <c r="CR94" s="1">
        <v>0</v>
      </c>
      <c r="CS94" s="1">
        <v>0</v>
      </c>
      <c r="CT94" s="1">
        <v>0</v>
      </c>
      <c r="CV94" s="1">
        <v>0</v>
      </c>
      <c r="CW94" s="1">
        <v>0</v>
      </c>
      <c r="CX94" s="1">
        <v>0</v>
      </c>
      <c r="CY94" s="1">
        <v>0</v>
      </c>
      <c r="CZ94" s="1">
        <v>0</v>
      </c>
    </row>
    <row r="95" spans="1:104">
      <c r="A95" s="1" t="s">
        <v>278</v>
      </c>
      <c r="B95" s="1" t="s">
        <v>279</v>
      </c>
      <c r="C95" s="1">
        <v>0</v>
      </c>
      <c r="E95" s="1">
        <v>0</v>
      </c>
      <c r="F95" s="1">
        <v>0</v>
      </c>
      <c r="G95" s="1">
        <v>0</v>
      </c>
      <c r="H95" s="1">
        <v>0</v>
      </c>
      <c r="I95" s="1">
        <v>0</v>
      </c>
      <c r="J95" s="1">
        <v>0</v>
      </c>
      <c r="K95" s="1">
        <v>0</v>
      </c>
      <c r="L95" s="1">
        <v>0</v>
      </c>
      <c r="M95" s="1">
        <v>0</v>
      </c>
      <c r="N95" s="1">
        <v>0</v>
      </c>
      <c r="O95" s="1">
        <v>0</v>
      </c>
      <c r="P95" s="1">
        <v>0</v>
      </c>
      <c r="Q95" s="1">
        <v>0</v>
      </c>
      <c r="R95" s="1">
        <v>0</v>
      </c>
      <c r="S95" s="1">
        <v>0</v>
      </c>
      <c r="T95" s="1">
        <v>0</v>
      </c>
      <c r="V95" s="1">
        <v>0</v>
      </c>
      <c r="W95" s="1">
        <v>0</v>
      </c>
      <c r="X95" s="1">
        <v>0</v>
      </c>
      <c r="Y95" s="4"/>
      <c r="Z95" s="1">
        <v>0</v>
      </c>
      <c r="AA95" s="1">
        <v>0</v>
      </c>
      <c r="AB95" s="1">
        <v>0</v>
      </c>
      <c r="AC95" s="1">
        <v>0</v>
      </c>
      <c r="AD95" s="1">
        <v>0</v>
      </c>
      <c r="AE95" s="1">
        <v>0</v>
      </c>
      <c r="AF95" s="1">
        <v>0</v>
      </c>
      <c r="AG95" s="1">
        <v>0</v>
      </c>
      <c r="AH95" s="1">
        <v>0</v>
      </c>
      <c r="AI95" s="1">
        <v>0</v>
      </c>
      <c r="AJ95" s="1">
        <v>0</v>
      </c>
      <c r="AK95" s="1">
        <v>0</v>
      </c>
      <c r="AL95" s="1">
        <v>0</v>
      </c>
      <c r="AM95" s="1">
        <v>0</v>
      </c>
      <c r="AN95" s="1">
        <v>0</v>
      </c>
      <c r="AO95" s="1">
        <v>0</v>
      </c>
      <c r="AP95" s="1">
        <v>0</v>
      </c>
      <c r="AQ95" s="1">
        <v>0</v>
      </c>
      <c r="AS95" s="1">
        <v>0</v>
      </c>
      <c r="AT95" s="1">
        <v>0</v>
      </c>
      <c r="AU95" s="1">
        <v>0</v>
      </c>
      <c r="AV95" s="1">
        <v>0</v>
      </c>
      <c r="AX95" s="1">
        <v>0</v>
      </c>
      <c r="AY95" s="1">
        <v>0</v>
      </c>
      <c r="AZ95" s="1">
        <v>0</v>
      </c>
      <c r="BA95" s="1">
        <v>0</v>
      </c>
      <c r="BB95" s="1">
        <v>0</v>
      </c>
      <c r="BC95" s="1">
        <v>0</v>
      </c>
      <c r="BD95" s="1">
        <v>0</v>
      </c>
      <c r="BF95" s="1">
        <v>0</v>
      </c>
      <c r="BG95" s="1">
        <v>0</v>
      </c>
      <c r="BH95" s="1">
        <v>0</v>
      </c>
      <c r="BI95" s="1">
        <v>0</v>
      </c>
      <c r="BJ95" s="1">
        <v>0</v>
      </c>
      <c r="BK95" s="1">
        <v>0</v>
      </c>
      <c r="BL95" s="1">
        <v>0</v>
      </c>
      <c r="BM95" s="1">
        <v>0</v>
      </c>
      <c r="BN95" s="1">
        <v>0</v>
      </c>
      <c r="BO95" s="1">
        <v>0</v>
      </c>
      <c r="BP95" s="1">
        <v>0</v>
      </c>
      <c r="BQ95" s="1">
        <v>0</v>
      </c>
      <c r="BR95" s="1">
        <v>0</v>
      </c>
      <c r="BS95" s="1">
        <v>0</v>
      </c>
      <c r="BT95" s="1">
        <v>0</v>
      </c>
      <c r="BU95" s="1">
        <v>0</v>
      </c>
      <c r="BV95" s="1">
        <v>0</v>
      </c>
      <c r="BW95" s="1">
        <v>0</v>
      </c>
      <c r="BX95" s="1">
        <v>0</v>
      </c>
      <c r="BY95" s="1">
        <v>0</v>
      </c>
      <c r="BZ95" s="1">
        <v>0</v>
      </c>
      <c r="CA95" s="1">
        <v>0</v>
      </c>
      <c r="CB95" s="1">
        <v>0</v>
      </c>
      <c r="CC95" s="1">
        <v>0</v>
      </c>
      <c r="CD95" s="1">
        <v>0</v>
      </c>
      <c r="CE95" s="1">
        <v>0</v>
      </c>
      <c r="CF95" s="1">
        <v>0</v>
      </c>
      <c r="CG95" s="1">
        <v>0</v>
      </c>
      <c r="CH95" s="1">
        <v>0</v>
      </c>
      <c r="CI95" s="1">
        <v>0</v>
      </c>
      <c r="CJ95" s="1">
        <v>0</v>
      </c>
      <c r="CK95" s="1">
        <v>0</v>
      </c>
      <c r="CL95" s="1">
        <v>0</v>
      </c>
      <c r="CM95" s="1">
        <v>0</v>
      </c>
      <c r="CN95" s="1">
        <v>0</v>
      </c>
      <c r="CO95" s="1">
        <v>0</v>
      </c>
      <c r="CP95" s="1">
        <v>0</v>
      </c>
      <c r="CQ95" s="1">
        <v>0</v>
      </c>
      <c r="CR95" s="1">
        <v>0</v>
      </c>
      <c r="CS95" s="1">
        <v>0</v>
      </c>
      <c r="CT95" s="1">
        <v>0</v>
      </c>
      <c r="CV95" s="1">
        <v>0</v>
      </c>
      <c r="CW95" s="1">
        <v>0</v>
      </c>
      <c r="CX95" s="1">
        <v>0</v>
      </c>
      <c r="CY95" s="1">
        <v>0</v>
      </c>
      <c r="CZ95" s="1">
        <v>0</v>
      </c>
    </row>
    <row r="96" spans="1:104">
      <c r="A96" s="1" t="s">
        <v>280</v>
      </c>
      <c r="B96" s="1" t="s">
        <v>281</v>
      </c>
    </row>
    <row r="97" spans="1:104">
      <c r="A97" s="1" t="s">
        <v>282</v>
      </c>
      <c r="B97" s="1" t="s">
        <v>283</v>
      </c>
      <c r="C97" s="1">
        <v>0</v>
      </c>
      <c r="E97" s="1">
        <v>0</v>
      </c>
      <c r="F97" s="1">
        <v>0</v>
      </c>
      <c r="G97" s="1">
        <v>0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0</v>
      </c>
      <c r="N97" s="1">
        <v>0</v>
      </c>
      <c r="O97" s="1">
        <v>0</v>
      </c>
      <c r="P97" s="1">
        <v>0</v>
      </c>
      <c r="Q97" s="1">
        <v>0</v>
      </c>
      <c r="R97" s="1">
        <v>0</v>
      </c>
      <c r="S97" s="1">
        <v>0</v>
      </c>
      <c r="T97" s="1">
        <v>0</v>
      </c>
      <c r="V97" s="1">
        <v>0</v>
      </c>
      <c r="W97" s="1">
        <v>0</v>
      </c>
      <c r="X97" s="1">
        <v>0</v>
      </c>
      <c r="Z97" s="1">
        <v>0</v>
      </c>
      <c r="AA97" s="1">
        <v>0</v>
      </c>
      <c r="AB97" s="1">
        <v>0</v>
      </c>
      <c r="AC97" s="1">
        <v>0</v>
      </c>
      <c r="AD97" s="1">
        <v>0</v>
      </c>
      <c r="AE97" s="1">
        <v>0</v>
      </c>
      <c r="AF97" s="1">
        <v>0</v>
      </c>
      <c r="AG97" s="1">
        <v>0</v>
      </c>
      <c r="AH97" s="1">
        <v>0</v>
      </c>
      <c r="AI97" s="1">
        <v>0</v>
      </c>
      <c r="AJ97" s="1">
        <v>0</v>
      </c>
      <c r="AK97" s="1">
        <v>0</v>
      </c>
      <c r="AL97" s="1">
        <v>0</v>
      </c>
      <c r="AM97" s="1">
        <v>0</v>
      </c>
      <c r="AN97" s="1">
        <v>0</v>
      </c>
      <c r="AO97" s="1">
        <v>0</v>
      </c>
      <c r="AP97" s="1">
        <v>0</v>
      </c>
      <c r="AQ97" s="1">
        <v>0</v>
      </c>
      <c r="AS97" s="1">
        <v>0</v>
      </c>
      <c r="AT97" s="1">
        <v>0</v>
      </c>
      <c r="AU97" s="1">
        <v>0</v>
      </c>
      <c r="AV97" s="1">
        <v>0</v>
      </c>
      <c r="AX97" s="1">
        <v>0</v>
      </c>
      <c r="AY97" s="1">
        <v>0</v>
      </c>
      <c r="AZ97" s="1">
        <v>0</v>
      </c>
      <c r="BA97" s="1">
        <v>0</v>
      </c>
      <c r="BB97" s="1">
        <v>0</v>
      </c>
      <c r="BC97" s="1">
        <v>0</v>
      </c>
      <c r="BD97" s="1">
        <v>0</v>
      </c>
      <c r="BF97" s="1">
        <v>0</v>
      </c>
      <c r="BG97" s="1">
        <v>0</v>
      </c>
      <c r="BH97" s="1">
        <v>0</v>
      </c>
      <c r="BI97" s="1">
        <v>0</v>
      </c>
      <c r="BJ97" s="1">
        <v>0</v>
      </c>
      <c r="BK97" s="1">
        <v>0</v>
      </c>
      <c r="BL97" s="1">
        <v>0</v>
      </c>
      <c r="BM97" s="1">
        <v>0</v>
      </c>
      <c r="BN97" s="1">
        <v>0</v>
      </c>
      <c r="BO97" s="1">
        <v>0</v>
      </c>
      <c r="BP97" s="1">
        <v>0</v>
      </c>
      <c r="BQ97" s="1">
        <v>0</v>
      </c>
      <c r="BR97" s="1">
        <v>0</v>
      </c>
      <c r="BS97" s="1">
        <v>0</v>
      </c>
      <c r="BT97" s="1">
        <v>0</v>
      </c>
      <c r="BU97" s="1">
        <v>0</v>
      </c>
      <c r="BV97" s="1">
        <v>0</v>
      </c>
      <c r="BW97" s="1">
        <v>0</v>
      </c>
      <c r="BX97" s="1">
        <v>0</v>
      </c>
      <c r="BY97" s="1">
        <v>0</v>
      </c>
      <c r="BZ97" s="1">
        <v>0</v>
      </c>
      <c r="CA97" s="1">
        <v>0</v>
      </c>
      <c r="CB97" s="1">
        <v>0</v>
      </c>
      <c r="CC97" s="1">
        <v>0</v>
      </c>
      <c r="CD97" s="1">
        <v>0</v>
      </c>
      <c r="CE97" s="1">
        <v>0</v>
      </c>
      <c r="CF97" s="1">
        <v>0</v>
      </c>
      <c r="CG97" s="1">
        <v>0</v>
      </c>
      <c r="CH97" s="1">
        <v>0</v>
      </c>
      <c r="CI97" s="1">
        <v>0</v>
      </c>
      <c r="CJ97" s="1">
        <v>0</v>
      </c>
      <c r="CK97" s="1">
        <v>0</v>
      </c>
      <c r="CL97" s="1">
        <v>0</v>
      </c>
      <c r="CM97" s="1">
        <v>0</v>
      </c>
      <c r="CN97" s="1">
        <v>0</v>
      </c>
      <c r="CO97" s="1">
        <v>0</v>
      </c>
      <c r="CP97" s="1">
        <v>0</v>
      </c>
      <c r="CQ97" s="1">
        <v>0</v>
      </c>
      <c r="CR97" s="1">
        <v>0</v>
      </c>
      <c r="CS97" s="1">
        <v>0</v>
      </c>
      <c r="CT97" s="1">
        <v>0</v>
      </c>
      <c r="CV97" s="1">
        <v>0</v>
      </c>
      <c r="CW97" s="1">
        <v>0</v>
      </c>
      <c r="CX97" s="1">
        <v>0</v>
      </c>
      <c r="CY97" s="1">
        <v>0</v>
      </c>
      <c r="CZ97" s="1">
        <v>0</v>
      </c>
    </row>
    <row r="98" spans="1:104">
      <c r="A98" s="1" t="s">
        <v>284</v>
      </c>
      <c r="B98" s="1" t="s">
        <v>285</v>
      </c>
    </row>
    <row r="99" spans="1:104">
      <c r="A99" s="1" t="s">
        <v>286</v>
      </c>
      <c r="B99" s="1" t="s">
        <v>287</v>
      </c>
    </row>
    <row r="100" spans="1:104">
      <c r="A100" s="1" t="s">
        <v>288</v>
      </c>
      <c r="B100" s="1" t="s">
        <v>289</v>
      </c>
      <c r="C100" s="4">
        <v>404023</v>
      </c>
      <c r="D100" s="4">
        <v>2641700</v>
      </c>
      <c r="E100" s="4">
        <v>138035</v>
      </c>
      <c r="F100" s="1">
        <v>0</v>
      </c>
      <c r="G100" s="4">
        <v>1288023</v>
      </c>
      <c r="H100" s="4">
        <v>480913</v>
      </c>
      <c r="I100" s="4">
        <v>398756</v>
      </c>
      <c r="J100" s="4">
        <v>283710</v>
      </c>
      <c r="K100" s="4">
        <v>1645403</v>
      </c>
      <c r="L100" s="1">
        <v>0</v>
      </c>
      <c r="M100" s="1">
        <v>0</v>
      </c>
      <c r="N100" s="1">
        <v>0</v>
      </c>
      <c r="O100" s="4">
        <v>155951</v>
      </c>
      <c r="P100" s="4">
        <v>85822</v>
      </c>
      <c r="Q100" s="4">
        <v>93727</v>
      </c>
      <c r="R100" s="4">
        <v>107188</v>
      </c>
      <c r="S100" s="4">
        <v>292578</v>
      </c>
      <c r="T100" s="1">
        <v>0</v>
      </c>
      <c r="U100" s="4">
        <v>795888</v>
      </c>
      <c r="V100" s="1">
        <v>0</v>
      </c>
      <c r="W100" s="4">
        <v>4297743</v>
      </c>
      <c r="X100" s="4">
        <v>133734</v>
      </c>
      <c r="Y100" s="4">
        <v>2998015</v>
      </c>
      <c r="Z100" s="4">
        <v>1017545</v>
      </c>
      <c r="AA100" s="4">
        <v>673639</v>
      </c>
      <c r="AB100" s="4">
        <v>936278</v>
      </c>
      <c r="AC100" s="4">
        <v>76428</v>
      </c>
      <c r="AD100" s="4">
        <v>334256</v>
      </c>
      <c r="AE100" s="4">
        <v>163226</v>
      </c>
      <c r="AF100" s="1">
        <v>0</v>
      </c>
      <c r="AG100" s="4">
        <v>571514</v>
      </c>
      <c r="AH100" s="4">
        <v>1159852</v>
      </c>
      <c r="AI100" s="1">
        <v>0</v>
      </c>
      <c r="AJ100" s="4">
        <v>240828</v>
      </c>
      <c r="AK100" s="4">
        <v>682204</v>
      </c>
      <c r="AL100" s="1">
        <v>0</v>
      </c>
      <c r="AM100" s="4">
        <v>3247663</v>
      </c>
      <c r="AN100" s="4">
        <v>237500</v>
      </c>
      <c r="AO100" s="1">
        <v>0</v>
      </c>
      <c r="AP100" s="4">
        <v>403852</v>
      </c>
      <c r="AQ100" s="4">
        <v>157704</v>
      </c>
      <c r="AR100" s="4">
        <v>1953176</v>
      </c>
      <c r="AS100" s="4">
        <v>144815</v>
      </c>
      <c r="AT100" s="4">
        <v>495953</v>
      </c>
      <c r="AU100" s="4">
        <v>67365</v>
      </c>
      <c r="AV100" s="4">
        <v>183351</v>
      </c>
      <c r="AW100" s="4">
        <v>580621</v>
      </c>
      <c r="AX100" s="4">
        <v>8919432</v>
      </c>
      <c r="AY100" s="4">
        <v>1120872</v>
      </c>
      <c r="AZ100" s="4">
        <v>124527</v>
      </c>
      <c r="BA100" s="4">
        <v>150288</v>
      </c>
      <c r="BB100" s="1">
        <v>0</v>
      </c>
      <c r="BC100" s="4">
        <v>265959</v>
      </c>
      <c r="BD100" s="4">
        <v>95383</v>
      </c>
      <c r="BE100" s="4">
        <v>3782706</v>
      </c>
      <c r="BF100" s="4">
        <v>267972</v>
      </c>
      <c r="BG100" s="4">
        <v>1262421</v>
      </c>
      <c r="BH100" s="4">
        <v>1942722</v>
      </c>
      <c r="BI100" s="4">
        <v>682107</v>
      </c>
      <c r="BJ100" s="4">
        <v>360471</v>
      </c>
      <c r="BK100" s="4">
        <v>195133</v>
      </c>
      <c r="BL100" s="4">
        <v>3524870</v>
      </c>
      <c r="BM100" s="4">
        <v>937514</v>
      </c>
      <c r="BN100" s="4">
        <v>232091</v>
      </c>
      <c r="BO100" s="4">
        <v>443002</v>
      </c>
      <c r="BP100" s="4">
        <v>1754503</v>
      </c>
      <c r="BQ100" s="4">
        <v>41421</v>
      </c>
      <c r="BR100" s="1">
        <v>0</v>
      </c>
      <c r="BS100" s="4">
        <v>591252</v>
      </c>
      <c r="BT100" s="4">
        <v>500768</v>
      </c>
      <c r="BU100" s="4">
        <v>836024</v>
      </c>
      <c r="BV100" s="4">
        <v>735993</v>
      </c>
      <c r="BW100" s="4">
        <v>335341</v>
      </c>
      <c r="BX100" s="4">
        <v>444382</v>
      </c>
      <c r="BY100" s="4">
        <v>712793</v>
      </c>
      <c r="BZ100" s="1">
        <v>0</v>
      </c>
      <c r="CA100" s="1">
        <v>0</v>
      </c>
      <c r="CB100" s="4">
        <v>1825740</v>
      </c>
      <c r="CC100" s="4">
        <v>2753619</v>
      </c>
      <c r="CD100" s="4">
        <v>3500931</v>
      </c>
      <c r="CE100" s="4">
        <v>339394</v>
      </c>
      <c r="CF100" s="4">
        <v>637033</v>
      </c>
      <c r="CG100" s="4">
        <v>1310434</v>
      </c>
      <c r="CH100" s="4">
        <v>332325</v>
      </c>
      <c r="CI100" s="4">
        <v>367193</v>
      </c>
      <c r="CJ100" s="4">
        <v>979440</v>
      </c>
      <c r="CK100" s="4">
        <v>1238898</v>
      </c>
      <c r="CL100" s="4">
        <v>875607</v>
      </c>
      <c r="CM100" s="1">
        <v>0</v>
      </c>
      <c r="CN100" s="1">
        <v>0</v>
      </c>
      <c r="CO100" s="1">
        <v>0</v>
      </c>
      <c r="CP100" s="4">
        <v>2322727</v>
      </c>
      <c r="CQ100" s="4">
        <v>444892</v>
      </c>
      <c r="CR100" s="4">
        <v>363402</v>
      </c>
      <c r="CS100" s="4">
        <v>653955</v>
      </c>
      <c r="CT100" s="4">
        <v>801702</v>
      </c>
      <c r="CU100" s="4">
        <v>2080775</v>
      </c>
      <c r="CV100" s="4">
        <v>2323553</v>
      </c>
      <c r="CW100" s="4">
        <v>2398274</v>
      </c>
      <c r="CX100" s="4">
        <v>929341</v>
      </c>
      <c r="CY100" s="1">
        <v>0</v>
      </c>
      <c r="CZ100" s="1">
        <v>0</v>
      </c>
    </row>
    <row r="101" spans="1:104">
      <c r="A101" s="1" t="s">
        <v>290</v>
      </c>
      <c r="B101" s="1" t="s">
        <v>291</v>
      </c>
      <c r="C101" s="4">
        <v>1150769</v>
      </c>
      <c r="D101" s="4">
        <v>8458676</v>
      </c>
      <c r="E101" s="4">
        <v>416495</v>
      </c>
      <c r="F101" s="1">
        <v>0</v>
      </c>
      <c r="G101" s="4">
        <v>3744577</v>
      </c>
      <c r="H101" s="4">
        <v>1287282</v>
      </c>
      <c r="I101" s="4">
        <v>945028</v>
      </c>
      <c r="J101" s="4">
        <v>795528</v>
      </c>
      <c r="K101" s="4">
        <v>4664067</v>
      </c>
      <c r="L101" s="1">
        <v>0</v>
      </c>
      <c r="M101" s="1">
        <v>0</v>
      </c>
      <c r="N101" s="1">
        <v>0</v>
      </c>
      <c r="O101" s="4">
        <v>492604</v>
      </c>
      <c r="P101" s="4">
        <v>284233</v>
      </c>
      <c r="Q101" s="4">
        <v>229728</v>
      </c>
      <c r="R101" s="4">
        <v>344470</v>
      </c>
      <c r="S101" s="4">
        <v>834946</v>
      </c>
      <c r="T101" s="1">
        <v>0</v>
      </c>
      <c r="U101" s="4">
        <v>2424339</v>
      </c>
      <c r="V101" s="1">
        <v>0</v>
      </c>
      <c r="W101" s="4">
        <v>13209154</v>
      </c>
      <c r="X101" s="4">
        <v>420727</v>
      </c>
      <c r="Y101" s="4">
        <v>8882842</v>
      </c>
      <c r="Z101" s="4">
        <v>3229416</v>
      </c>
      <c r="AA101" s="4">
        <v>1986868</v>
      </c>
      <c r="AB101" s="4">
        <v>2817163</v>
      </c>
      <c r="AC101" s="4">
        <v>194797</v>
      </c>
      <c r="AD101" s="4">
        <v>938429</v>
      </c>
      <c r="AE101" s="4">
        <v>509502</v>
      </c>
      <c r="AF101" s="1">
        <v>0</v>
      </c>
      <c r="AG101" s="4">
        <v>1771685</v>
      </c>
      <c r="AH101" s="4">
        <v>3457929</v>
      </c>
      <c r="AI101" s="1">
        <v>0</v>
      </c>
      <c r="AJ101" s="4">
        <v>646826</v>
      </c>
      <c r="AK101" s="4">
        <v>1751790</v>
      </c>
      <c r="AL101" s="1">
        <v>0</v>
      </c>
      <c r="AM101" s="4">
        <v>10039660</v>
      </c>
      <c r="AN101" s="4">
        <v>705477</v>
      </c>
      <c r="AO101" s="1">
        <v>0</v>
      </c>
      <c r="AP101" s="4">
        <v>1288529</v>
      </c>
      <c r="AQ101" s="4">
        <v>472067</v>
      </c>
      <c r="AR101" s="4">
        <v>5922855</v>
      </c>
      <c r="AS101" s="4">
        <v>370605</v>
      </c>
      <c r="AT101" s="4">
        <v>1360043</v>
      </c>
      <c r="AU101" s="4">
        <v>214380</v>
      </c>
      <c r="AV101" s="4">
        <v>411127</v>
      </c>
      <c r="AW101" s="4">
        <v>1763655</v>
      </c>
      <c r="AX101" s="4">
        <v>26662452</v>
      </c>
      <c r="AY101" s="4">
        <v>3446039</v>
      </c>
      <c r="AZ101" s="4">
        <v>367076</v>
      </c>
      <c r="BA101" s="4">
        <v>469175</v>
      </c>
      <c r="BB101" s="1">
        <v>0</v>
      </c>
      <c r="BC101" s="4">
        <v>845305</v>
      </c>
      <c r="BD101" s="4">
        <v>224249</v>
      </c>
      <c r="BE101" s="4">
        <v>11634846</v>
      </c>
      <c r="BF101" s="4">
        <v>764676</v>
      </c>
      <c r="BG101" s="4">
        <v>4016089</v>
      </c>
      <c r="BH101" s="4">
        <v>5491780</v>
      </c>
      <c r="BI101" s="4">
        <v>2120620</v>
      </c>
      <c r="BJ101" s="4">
        <v>1167811</v>
      </c>
      <c r="BK101" s="4">
        <v>690816</v>
      </c>
      <c r="BL101" s="4">
        <v>10322244</v>
      </c>
      <c r="BM101" s="4">
        <v>2916687</v>
      </c>
      <c r="BN101" s="4">
        <v>758186</v>
      </c>
      <c r="BO101" s="4">
        <v>1293779</v>
      </c>
      <c r="BP101" s="4">
        <v>5550706</v>
      </c>
      <c r="BQ101" s="4">
        <v>124890</v>
      </c>
      <c r="BR101" s="1">
        <v>0</v>
      </c>
      <c r="BS101" s="4">
        <v>1675287</v>
      </c>
      <c r="BT101" s="4">
        <v>1488402</v>
      </c>
      <c r="BU101" s="4">
        <v>2072420</v>
      </c>
      <c r="BV101" s="4">
        <v>2182833</v>
      </c>
      <c r="BW101" s="4">
        <v>880560</v>
      </c>
      <c r="BX101" s="4">
        <v>1261724</v>
      </c>
      <c r="BY101" s="4">
        <v>2441558</v>
      </c>
      <c r="BZ101" s="1">
        <v>0</v>
      </c>
      <c r="CA101" s="1">
        <v>0</v>
      </c>
      <c r="CB101" s="4">
        <v>5230440</v>
      </c>
      <c r="CC101" s="4">
        <v>7871153</v>
      </c>
      <c r="CD101" s="4">
        <v>10974816</v>
      </c>
      <c r="CE101" s="4">
        <v>939840</v>
      </c>
      <c r="CF101" s="4">
        <v>1794183</v>
      </c>
      <c r="CG101" s="4">
        <v>3757881</v>
      </c>
      <c r="CH101" s="4">
        <v>926918</v>
      </c>
      <c r="CI101" s="4">
        <v>1073655</v>
      </c>
      <c r="CJ101" s="4">
        <v>2832255</v>
      </c>
      <c r="CK101" s="4">
        <v>3667676</v>
      </c>
      <c r="CL101" s="4">
        <v>2571398</v>
      </c>
      <c r="CM101" s="1">
        <v>0</v>
      </c>
      <c r="CN101" s="1">
        <v>0</v>
      </c>
      <c r="CO101" s="1">
        <v>0</v>
      </c>
      <c r="CP101" s="4">
        <v>6508853</v>
      </c>
      <c r="CQ101" s="4">
        <v>1430333</v>
      </c>
      <c r="CR101" s="4">
        <v>1192525</v>
      </c>
      <c r="CS101" s="4">
        <v>1846584</v>
      </c>
      <c r="CT101" s="4">
        <v>2332283</v>
      </c>
      <c r="CU101" s="4">
        <v>6238830</v>
      </c>
      <c r="CV101" s="4">
        <v>6935934</v>
      </c>
      <c r="CW101" s="4">
        <v>7131453</v>
      </c>
      <c r="CX101" s="4">
        <v>2494444</v>
      </c>
      <c r="CY101" s="1">
        <v>0</v>
      </c>
      <c r="CZ101" s="1">
        <v>0</v>
      </c>
    </row>
    <row r="102" spans="1:104">
      <c r="A102" s="1" t="s">
        <v>292</v>
      </c>
      <c r="B102" s="1" t="s">
        <v>293</v>
      </c>
      <c r="C102" s="4">
        <v>1998280</v>
      </c>
      <c r="D102" s="4">
        <v>14726841</v>
      </c>
      <c r="E102" s="4">
        <v>605121</v>
      </c>
      <c r="F102" s="1">
        <v>0</v>
      </c>
      <c r="G102" s="4">
        <v>7017048</v>
      </c>
      <c r="H102" s="4">
        <v>2585441</v>
      </c>
      <c r="I102" s="4">
        <v>1775183</v>
      </c>
      <c r="J102" s="4">
        <v>1514734</v>
      </c>
      <c r="K102" s="4">
        <v>8357651</v>
      </c>
      <c r="L102" s="1">
        <v>0</v>
      </c>
      <c r="M102" s="1">
        <v>0</v>
      </c>
      <c r="N102" s="1">
        <v>0</v>
      </c>
      <c r="O102" s="4">
        <v>962190</v>
      </c>
      <c r="P102" s="4">
        <v>383318</v>
      </c>
      <c r="Q102" s="4">
        <v>380953</v>
      </c>
      <c r="R102" s="4">
        <v>591509</v>
      </c>
      <c r="S102" s="4">
        <v>1497817</v>
      </c>
      <c r="T102" s="1">
        <v>0</v>
      </c>
      <c r="U102" s="4">
        <v>4068800</v>
      </c>
      <c r="V102" s="1">
        <v>0</v>
      </c>
      <c r="W102" s="4">
        <v>23171305</v>
      </c>
      <c r="X102" s="4">
        <v>712591</v>
      </c>
      <c r="Y102" s="4">
        <v>14126513</v>
      </c>
      <c r="Z102" s="4">
        <v>5462382</v>
      </c>
      <c r="AA102" s="4">
        <v>3362152</v>
      </c>
      <c r="AB102" s="4">
        <v>4873004</v>
      </c>
      <c r="AC102" s="4">
        <v>365378</v>
      </c>
      <c r="AD102" s="4">
        <v>1813356</v>
      </c>
      <c r="AE102" s="4">
        <v>963034</v>
      </c>
      <c r="AF102" s="1">
        <v>0</v>
      </c>
      <c r="AG102" s="4">
        <v>2984922</v>
      </c>
      <c r="AH102" s="4">
        <v>6124334</v>
      </c>
      <c r="AI102" s="1">
        <v>0</v>
      </c>
      <c r="AJ102" s="4">
        <v>1156765</v>
      </c>
      <c r="AK102" s="4">
        <v>3115624</v>
      </c>
      <c r="AL102" s="1">
        <v>0</v>
      </c>
      <c r="AM102" s="4">
        <v>18739011</v>
      </c>
      <c r="AN102" s="4">
        <v>1196950</v>
      </c>
      <c r="AO102" s="1">
        <v>0</v>
      </c>
      <c r="AP102" s="4">
        <v>2466951</v>
      </c>
      <c r="AQ102" s="4">
        <v>897318</v>
      </c>
      <c r="AR102" s="4">
        <v>9910527</v>
      </c>
      <c r="AS102" s="4">
        <v>722642</v>
      </c>
      <c r="AT102" s="4">
        <v>2296497</v>
      </c>
      <c r="AU102" s="4">
        <v>344708</v>
      </c>
      <c r="AV102" s="4">
        <v>797259</v>
      </c>
      <c r="AW102" s="4">
        <v>3063648</v>
      </c>
      <c r="AX102" s="4">
        <v>46102992</v>
      </c>
      <c r="AY102" s="4">
        <v>5999519</v>
      </c>
      <c r="AZ102" s="4">
        <v>641943</v>
      </c>
      <c r="BA102" s="4">
        <v>834458</v>
      </c>
      <c r="BB102" s="1">
        <v>0</v>
      </c>
      <c r="BC102" s="4">
        <v>1586975</v>
      </c>
      <c r="BD102" s="4">
        <v>468289</v>
      </c>
      <c r="BE102" s="4">
        <v>20891867</v>
      </c>
      <c r="BF102" s="4">
        <v>1036253</v>
      </c>
      <c r="BG102" s="4">
        <v>7462520</v>
      </c>
      <c r="BH102" s="4">
        <v>8890471</v>
      </c>
      <c r="BI102" s="4">
        <v>3877891</v>
      </c>
      <c r="BJ102" s="4">
        <v>1929921</v>
      </c>
      <c r="BK102" s="4">
        <v>978220</v>
      </c>
      <c r="BL102" s="4">
        <v>18697806</v>
      </c>
      <c r="BM102" s="4">
        <v>5072243</v>
      </c>
      <c r="BN102" s="4">
        <v>1252556</v>
      </c>
      <c r="BO102" s="4">
        <v>2294706</v>
      </c>
      <c r="BP102" s="4">
        <v>10836194</v>
      </c>
      <c r="BQ102" s="4">
        <v>262753</v>
      </c>
      <c r="BR102" s="1">
        <v>0</v>
      </c>
      <c r="BS102" s="4">
        <v>2825124</v>
      </c>
      <c r="BT102" s="4">
        <v>2778624</v>
      </c>
      <c r="BU102" s="4">
        <v>3672185</v>
      </c>
      <c r="BV102" s="4">
        <v>3722066</v>
      </c>
      <c r="BW102" s="4">
        <v>1528923</v>
      </c>
      <c r="BX102" s="4">
        <v>2352817</v>
      </c>
      <c r="BY102" s="4">
        <v>3769905</v>
      </c>
      <c r="BZ102" s="1">
        <v>0</v>
      </c>
      <c r="CA102" s="1">
        <v>0</v>
      </c>
      <c r="CB102" s="4">
        <v>9381638</v>
      </c>
      <c r="CC102" s="4">
        <v>12675854</v>
      </c>
      <c r="CD102" s="4">
        <v>20071444</v>
      </c>
      <c r="CE102" s="4">
        <v>1413142</v>
      </c>
      <c r="CF102" s="4">
        <v>3448809</v>
      </c>
      <c r="CG102" s="4">
        <v>6748902</v>
      </c>
      <c r="CH102" s="4">
        <v>1773170</v>
      </c>
      <c r="CI102" s="4">
        <v>1821992</v>
      </c>
      <c r="CJ102" s="4">
        <v>5081655</v>
      </c>
      <c r="CK102" s="4">
        <v>7141533</v>
      </c>
      <c r="CL102" s="4">
        <v>4381111</v>
      </c>
      <c r="CM102" s="1">
        <v>0</v>
      </c>
      <c r="CN102" s="1">
        <v>0</v>
      </c>
      <c r="CO102" s="1">
        <v>0</v>
      </c>
      <c r="CP102" s="4">
        <v>10992021</v>
      </c>
      <c r="CQ102" s="4">
        <v>2592637</v>
      </c>
      <c r="CR102" s="4">
        <v>2012991</v>
      </c>
      <c r="CS102" s="4">
        <v>3171517</v>
      </c>
      <c r="CT102" s="4">
        <v>4228735</v>
      </c>
      <c r="CU102" s="4">
        <v>10499694</v>
      </c>
      <c r="CV102" s="4">
        <v>11644924</v>
      </c>
      <c r="CW102" s="4">
        <v>12626070</v>
      </c>
      <c r="CX102" s="4">
        <v>5722085</v>
      </c>
      <c r="CY102" s="4">
        <v>134574</v>
      </c>
      <c r="CZ102" s="1">
        <v>0</v>
      </c>
    </row>
    <row r="103" spans="1:104">
      <c r="A103" s="1" t="s">
        <v>294</v>
      </c>
      <c r="B103" s="1" t="s">
        <v>295</v>
      </c>
      <c r="C103" s="4">
        <v>505223</v>
      </c>
      <c r="D103" s="4">
        <v>4840811</v>
      </c>
      <c r="E103" s="4">
        <v>193683</v>
      </c>
      <c r="F103" s="1">
        <v>0</v>
      </c>
      <c r="G103" s="4">
        <v>1666080</v>
      </c>
      <c r="H103" s="4">
        <v>287294</v>
      </c>
      <c r="I103" s="4">
        <v>302082</v>
      </c>
      <c r="J103" s="4">
        <v>258226</v>
      </c>
      <c r="K103" s="4">
        <v>4401338</v>
      </c>
      <c r="L103" s="4">
        <v>227373</v>
      </c>
      <c r="M103" s="1">
        <v>0</v>
      </c>
      <c r="N103" s="1">
        <v>0</v>
      </c>
      <c r="O103" s="4">
        <v>355607</v>
      </c>
      <c r="P103" s="4">
        <v>70832</v>
      </c>
      <c r="Q103" s="4">
        <v>76064</v>
      </c>
      <c r="R103" s="4">
        <v>106487</v>
      </c>
      <c r="S103" s="4">
        <v>378643</v>
      </c>
      <c r="T103" s="1">
        <v>0</v>
      </c>
      <c r="U103" s="4">
        <v>1049573</v>
      </c>
      <c r="V103" s="1">
        <v>0</v>
      </c>
      <c r="W103" s="4">
        <v>7074159</v>
      </c>
      <c r="X103" s="4">
        <v>136231</v>
      </c>
      <c r="Y103" s="4">
        <v>5398351</v>
      </c>
      <c r="Z103" s="4">
        <v>1623070</v>
      </c>
      <c r="AA103" s="4">
        <v>1541367</v>
      </c>
      <c r="AB103" s="4">
        <v>553718</v>
      </c>
      <c r="AC103" s="4">
        <v>122045</v>
      </c>
      <c r="AD103" s="4">
        <v>730356</v>
      </c>
      <c r="AE103" s="4">
        <v>491502</v>
      </c>
      <c r="AF103" s="1">
        <v>0</v>
      </c>
      <c r="AG103" s="4">
        <v>979663</v>
      </c>
      <c r="AH103" s="4">
        <v>2606681</v>
      </c>
      <c r="AI103" s="1">
        <v>0</v>
      </c>
      <c r="AJ103" s="4">
        <v>225273</v>
      </c>
      <c r="AK103" s="4">
        <v>1667069</v>
      </c>
      <c r="AL103" s="1">
        <v>0</v>
      </c>
      <c r="AM103" s="4">
        <v>4298814</v>
      </c>
      <c r="AN103" s="4">
        <v>436530</v>
      </c>
      <c r="AO103" s="1">
        <v>0</v>
      </c>
      <c r="AP103" s="4">
        <v>160191</v>
      </c>
      <c r="AQ103" s="4">
        <v>338518</v>
      </c>
      <c r="AR103" s="4">
        <v>2707567</v>
      </c>
      <c r="AS103" s="4">
        <v>89812</v>
      </c>
      <c r="AT103" s="4">
        <v>415068</v>
      </c>
      <c r="AU103" s="4">
        <v>98697</v>
      </c>
      <c r="AV103" s="4">
        <v>412982</v>
      </c>
      <c r="AW103" s="4">
        <v>1167074</v>
      </c>
      <c r="AX103" s="4">
        <v>16217739</v>
      </c>
      <c r="AY103" s="4">
        <v>2191280</v>
      </c>
      <c r="AZ103" s="4">
        <v>77327</v>
      </c>
      <c r="BA103" s="4">
        <v>144570</v>
      </c>
      <c r="BB103" s="1">
        <v>0</v>
      </c>
      <c r="BC103" s="4">
        <v>465017</v>
      </c>
      <c r="BD103" s="4">
        <v>167130</v>
      </c>
      <c r="BE103" s="4">
        <v>9149669</v>
      </c>
      <c r="BF103" s="4">
        <v>382772</v>
      </c>
      <c r="BG103" s="4">
        <v>1384737</v>
      </c>
      <c r="BH103" s="4">
        <v>2442725</v>
      </c>
      <c r="BI103" s="4">
        <v>430559</v>
      </c>
      <c r="BJ103" s="4">
        <v>790881</v>
      </c>
      <c r="BK103" s="4">
        <v>252330</v>
      </c>
      <c r="BL103" s="4">
        <v>3655542</v>
      </c>
      <c r="BM103" s="4">
        <v>1105879</v>
      </c>
      <c r="BN103" s="4">
        <v>277202</v>
      </c>
      <c r="BO103" s="4">
        <v>442036</v>
      </c>
      <c r="BP103" s="4">
        <v>3213250</v>
      </c>
      <c r="BQ103" s="4">
        <v>84838</v>
      </c>
      <c r="BR103" s="1">
        <v>0</v>
      </c>
      <c r="BS103" s="4">
        <v>1778017</v>
      </c>
      <c r="BT103" s="4">
        <v>738281</v>
      </c>
      <c r="BU103" s="4">
        <v>1025780</v>
      </c>
      <c r="BV103" s="4">
        <v>1993673</v>
      </c>
      <c r="BW103" s="4">
        <v>331053</v>
      </c>
      <c r="BX103" s="4">
        <v>834874</v>
      </c>
      <c r="BY103" s="4">
        <v>1289312</v>
      </c>
      <c r="BZ103" s="1">
        <v>0</v>
      </c>
      <c r="CA103" s="1">
        <v>0</v>
      </c>
      <c r="CB103" s="4">
        <v>3143626</v>
      </c>
      <c r="CC103" s="4">
        <v>3702634</v>
      </c>
      <c r="CD103" s="4">
        <v>6443904</v>
      </c>
      <c r="CE103" s="4">
        <v>575637</v>
      </c>
      <c r="CF103" s="4">
        <v>1540351</v>
      </c>
      <c r="CG103" s="4">
        <v>3589095</v>
      </c>
      <c r="CH103" s="4">
        <v>680366</v>
      </c>
      <c r="CI103" s="4">
        <v>515778</v>
      </c>
      <c r="CJ103" s="4">
        <v>2480666</v>
      </c>
      <c r="CK103" s="4">
        <v>2801743</v>
      </c>
      <c r="CL103" s="4">
        <v>1908417</v>
      </c>
      <c r="CM103" s="1">
        <v>0</v>
      </c>
      <c r="CN103" s="1">
        <v>0</v>
      </c>
      <c r="CO103" s="1">
        <v>0</v>
      </c>
      <c r="CP103" s="4">
        <v>2296176</v>
      </c>
      <c r="CQ103" s="4">
        <v>518865</v>
      </c>
      <c r="CR103" s="4">
        <v>559439</v>
      </c>
      <c r="CS103" s="4">
        <v>1178895</v>
      </c>
      <c r="CT103" s="4">
        <v>1275050</v>
      </c>
      <c r="CU103" s="4">
        <v>4103962</v>
      </c>
      <c r="CV103" s="4">
        <v>2178901</v>
      </c>
      <c r="CW103" s="4">
        <v>10696343</v>
      </c>
      <c r="CX103" s="4">
        <v>1762559</v>
      </c>
      <c r="CY103" s="4">
        <v>549642</v>
      </c>
      <c r="CZ103" s="4">
        <v>771746</v>
      </c>
    </row>
    <row r="104" spans="1:104">
      <c r="A104" s="1" t="s">
        <v>296</v>
      </c>
      <c r="B104" s="1" t="s">
        <v>297</v>
      </c>
      <c r="C104" s="4">
        <v>52322</v>
      </c>
      <c r="D104" s="4">
        <v>302161</v>
      </c>
      <c r="E104" s="4">
        <v>16351</v>
      </c>
      <c r="F104" s="1">
        <v>0</v>
      </c>
      <c r="G104" s="4">
        <v>42942</v>
      </c>
      <c r="H104" s="4">
        <v>25329</v>
      </c>
      <c r="I104" s="4">
        <v>2125</v>
      </c>
      <c r="J104" s="4">
        <v>10040</v>
      </c>
      <c r="K104" s="4">
        <v>85376</v>
      </c>
      <c r="L104" s="1">
        <v>0</v>
      </c>
      <c r="M104" s="1">
        <v>0</v>
      </c>
      <c r="N104" s="1">
        <v>0</v>
      </c>
      <c r="O104" s="4">
        <v>19018</v>
      </c>
      <c r="P104" s="1">
        <v>0</v>
      </c>
      <c r="Q104" s="4">
        <v>4194</v>
      </c>
      <c r="R104" s="4">
        <v>5299</v>
      </c>
      <c r="S104" s="4">
        <v>51957</v>
      </c>
      <c r="T104" s="1">
        <v>0</v>
      </c>
      <c r="U104" s="4">
        <v>28482</v>
      </c>
      <c r="V104" s="1">
        <v>0</v>
      </c>
      <c r="W104" s="4">
        <v>298650</v>
      </c>
      <c r="X104" s="4">
        <v>12710</v>
      </c>
      <c r="Y104" s="4">
        <v>204976</v>
      </c>
      <c r="Z104" s="4">
        <v>54657</v>
      </c>
      <c r="AA104" s="4">
        <v>70857</v>
      </c>
      <c r="AB104" s="4">
        <v>78905</v>
      </c>
      <c r="AC104" s="1">
        <v>0</v>
      </c>
      <c r="AD104" s="4">
        <v>73532</v>
      </c>
      <c r="AE104" s="4">
        <v>1669</v>
      </c>
      <c r="AF104" s="1">
        <v>0</v>
      </c>
      <c r="AG104" s="4">
        <v>55391</v>
      </c>
      <c r="AH104" s="4">
        <v>86138</v>
      </c>
      <c r="AI104" s="1">
        <v>0</v>
      </c>
      <c r="AJ104" s="4">
        <v>34579</v>
      </c>
      <c r="AK104" s="4">
        <v>64836</v>
      </c>
      <c r="AL104" s="1">
        <v>0</v>
      </c>
      <c r="AM104" s="4">
        <v>214140</v>
      </c>
      <c r="AN104" s="4">
        <v>21136</v>
      </c>
      <c r="AO104" s="1">
        <v>0</v>
      </c>
      <c r="AP104" s="4">
        <v>47201</v>
      </c>
      <c r="AQ104" s="4">
        <v>16467</v>
      </c>
      <c r="AR104" s="4">
        <v>233954</v>
      </c>
      <c r="AS104" s="1">
        <v>0</v>
      </c>
      <c r="AT104" s="4">
        <v>21418</v>
      </c>
      <c r="AU104" s="4">
        <v>1288</v>
      </c>
      <c r="AV104" s="4">
        <v>26717</v>
      </c>
      <c r="AW104" s="4">
        <v>29206</v>
      </c>
      <c r="AX104" s="4">
        <v>498425</v>
      </c>
      <c r="AY104" s="4">
        <v>81919</v>
      </c>
      <c r="AZ104" s="4">
        <v>13012</v>
      </c>
      <c r="BA104" s="4">
        <v>4593</v>
      </c>
      <c r="BB104" s="1">
        <v>0</v>
      </c>
      <c r="BC104" s="4">
        <v>29395</v>
      </c>
      <c r="BD104" s="4">
        <v>11656</v>
      </c>
      <c r="BE104" s="4">
        <v>312783</v>
      </c>
      <c r="BF104" s="4">
        <v>24542</v>
      </c>
      <c r="BG104" s="4">
        <v>126308</v>
      </c>
      <c r="BH104" s="4">
        <v>144017</v>
      </c>
      <c r="BI104" s="4">
        <v>36187</v>
      </c>
      <c r="BJ104" s="4">
        <v>35680</v>
      </c>
      <c r="BK104" s="4">
        <v>38637</v>
      </c>
      <c r="BL104" s="4">
        <v>231755</v>
      </c>
      <c r="BM104" s="4">
        <v>70471</v>
      </c>
      <c r="BN104" s="4">
        <v>8701</v>
      </c>
      <c r="BO104" s="4">
        <v>40433</v>
      </c>
      <c r="BP104" s="4">
        <v>99508</v>
      </c>
      <c r="BQ104" s="4">
        <v>6600</v>
      </c>
      <c r="BR104" s="1">
        <v>0</v>
      </c>
      <c r="BS104" s="4">
        <v>91055</v>
      </c>
      <c r="BT104" s="4">
        <v>58151</v>
      </c>
      <c r="BU104" s="4">
        <v>30643</v>
      </c>
      <c r="BV104" s="4">
        <v>20659</v>
      </c>
      <c r="BW104" s="4">
        <v>27815</v>
      </c>
      <c r="BX104" s="4">
        <v>84723</v>
      </c>
      <c r="BY104" s="4">
        <v>52499</v>
      </c>
      <c r="BZ104" s="1">
        <v>0</v>
      </c>
      <c r="CA104" s="1">
        <v>0</v>
      </c>
      <c r="CB104" s="4">
        <v>89265</v>
      </c>
      <c r="CC104" s="4">
        <v>257584</v>
      </c>
      <c r="CD104" s="4">
        <v>283014</v>
      </c>
      <c r="CE104" s="4">
        <v>40749</v>
      </c>
      <c r="CF104" s="4">
        <v>48161</v>
      </c>
      <c r="CG104" s="4">
        <v>125094</v>
      </c>
      <c r="CH104" s="4">
        <v>31355</v>
      </c>
      <c r="CI104" s="4">
        <v>42917</v>
      </c>
      <c r="CJ104" s="4">
        <v>91414</v>
      </c>
      <c r="CK104" s="4">
        <v>164392</v>
      </c>
      <c r="CL104" s="4">
        <v>83127</v>
      </c>
      <c r="CM104" s="1">
        <v>0</v>
      </c>
      <c r="CN104" s="1">
        <v>0</v>
      </c>
      <c r="CO104" s="1">
        <v>0</v>
      </c>
      <c r="CP104" s="4">
        <v>263211</v>
      </c>
      <c r="CQ104" s="4">
        <v>103228</v>
      </c>
      <c r="CR104" s="4">
        <v>68782</v>
      </c>
      <c r="CS104" s="4">
        <v>49961</v>
      </c>
      <c r="CT104" s="4">
        <v>42407</v>
      </c>
      <c r="CU104" s="4">
        <v>131247</v>
      </c>
      <c r="CV104" s="4">
        <v>78080</v>
      </c>
      <c r="CW104" s="4">
        <v>3302892</v>
      </c>
      <c r="CX104" s="4">
        <v>39845</v>
      </c>
      <c r="CY104" s="1">
        <v>0</v>
      </c>
      <c r="CZ104" s="1">
        <v>0</v>
      </c>
    </row>
    <row r="105" spans="1:104">
      <c r="A105" s="1" t="s">
        <v>298</v>
      </c>
      <c r="B105" s="1" t="s">
        <v>299</v>
      </c>
      <c r="C105" s="4">
        <v>661951</v>
      </c>
      <c r="D105" s="4">
        <v>2837254</v>
      </c>
      <c r="E105" s="4">
        <v>228464</v>
      </c>
      <c r="F105" s="1">
        <v>0</v>
      </c>
      <c r="G105" s="4">
        <v>1414116</v>
      </c>
      <c r="H105" s="4">
        <v>1002478</v>
      </c>
      <c r="I105" s="4">
        <v>404537</v>
      </c>
      <c r="J105" s="4">
        <v>419167</v>
      </c>
      <c r="K105" s="4">
        <v>2026456</v>
      </c>
      <c r="L105" s="1">
        <v>0</v>
      </c>
      <c r="M105" s="1">
        <v>0</v>
      </c>
      <c r="N105" s="1">
        <v>0</v>
      </c>
      <c r="O105" s="4">
        <v>326577</v>
      </c>
      <c r="P105" s="4">
        <v>177703</v>
      </c>
      <c r="Q105" s="4">
        <v>90674</v>
      </c>
      <c r="R105" s="4">
        <v>148814</v>
      </c>
      <c r="S105" s="4">
        <v>689814</v>
      </c>
      <c r="T105" s="1">
        <v>0</v>
      </c>
      <c r="U105" s="4">
        <v>796209</v>
      </c>
      <c r="V105" s="1">
        <v>0</v>
      </c>
      <c r="W105" s="4">
        <v>4410360</v>
      </c>
      <c r="X105" s="4">
        <v>85276</v>
      </c>
      <c r="Y105" s="4">
        <v>1452786</v>
      </c>
      <c r="Z105" s="4">
        <v>1417798</v>
      </c>
      <c r="AA105" s="4">
        <v>494258</v>
      </c>
      <c r="AB105" s="4">
        <v>871451</v>
      </c>
      <c r="AC105" s="4">
        <v>79237</v>
      </c>
      <c r="AD105" s="4">
        <v>702243</v>
      </c>
      <c r="AE105" s="4">
        <v>166388</v>
      </c>
      <c r="AF105" s="1">
        <v>0</v>
      </c>
      <c r="AG105" s="4">
        <v>880926</v>
      </c>
      <c r="AH105" s="4">
        <v>1301658</v>
      </c>
      <c r="AI105" s="1">
        <v>0</v>
      </c>
      <c r="AJ105" s="4">
        <v>165846</v>
      </c>
      <c r="AK105" s="4">
        <v>135408</v>
      </c>
      <c r="AL105" s="1">
        <v>0</v>
      </c>
      <c r="AM105" s="4">
        <v>4118284</v>
      </c>
      <c r="AN105" s="4">
        <v>311661</v>
      </c>
      <c r="AO105" s="1">
        <v>0</v>
      </c>
      <c r="AP105" s="4">
        <v>407670</v>
      </c>
      <c r="AQ105" s="4">
        <v>330862</v>
      </c>
      <c r="AR105" s="4">
        <v>1829861</v>
      </c>
      <c r="AS105" s="4">
        <v>271694</v>
      </c>
      <c r="AT105" s="4">
        <v>474136</v>
      </c>
      <c r="AU105" s="4">
        <v>74916</v>
      </c>
      <c r="AV105" s="4">
        <v>404128</v>
      </c>
      <c r="AW105" s="4">
        <v>488852</v>
      </c>
      <c r="AX105" s="4">
        <v>10584891</v>
      </c>
      <c r="AY105" s="4">
        <v>1076950</v>
      </c>
      <c r="AZ105" s="4">
        <v>125059</v>
      </c>
      <c r="BA105" s="4">
        <v>125397</v>
      </c>
      <c r="BB105" s="1">
        <v>0</v>
      </c>
      <c r="BC105" s="4">
        <v>365961</v>
      </c>
      <c r="BD105" s="4">
        <v>142332</v>
      </c>
      <c r="BE105" s="4">
        <v>3783341</v>
      </c>
      <c r="BF105" s="4">
        <v>262129</v>
      </c>
      <c r="BG105" s="4">
        <v>1884825</v>
      </c>
      <c r="BH105" s="4">
        <v>1257347</v>
      </c>
      <c r="BI105" s="4">
        <v>1395157</v>
      </c>
      <c r="BJ105" s="4">
        <v>919079</v>
      </c>
      <c r="BK105" s="4">
        <v>182884</v>
      </c>
      <c r="BL105" s="4">
        <v>4190505</v>
      </c>
      <c r="BM105" s="4">
        <v>1361584</v>
      </c>
      <c r="BN105" s="4">
        <v>335186</v>
      </c>
      <c r="BO105" s="4">
        <v>945718</v>
      </c>
      <c r="BP105" s="4">
        <v>3252630</v>
      </c>
      <c r="BQ105" s="4">
        <v>40569</v>
      </c>
      <c r="BR105" s="1">
        <v>0</v>
      </c>
      <c r="BS105" s="4">
        <v>878374</v>
      </c>
      <c r="BT105" s="4">
        <v>579427</v>
      </c>
      <c r="BU105" s="4">
        <v>1129520</v>
      </c>
      <c r="BV105" s="4">
        <v>1448187</v>
      </c>
      <c r="BW105" s="4">
        <v>617268</v>
      </c>
      <c r="BX105" s="4">
        <v>701256</v>
      </c>
      <c r="BY105" s="4">
        <v>949948</v>
      </c>
      <c r="BZ105" s="1">
        <v>0</v>
      </c>
      <c r="CA105" s="1">
        <v>0</v>
      </c>
      <c r="CB105" s="4">
        <v>1817553</v>
      </c>
      <c r="CC105" s="4">
        <v>2984809</v>
      </c>
      <c r="CD105" s="4">
        <v>3133296</v>
      </c>
      <c r="CE105" s="4">
        <v>314465</v>
      </c>
      <c r="CF105" s="4">
        <v>643023</v>
      </c>
      <c r="CG105" s="4">
        <v>1490726</v>
      </c>
      <c r="CH105" s="4">
        <v>440175</v>
      </c>
      <c r="CI105" s="4">
        <v>645590</v>
      </c>
      <c r="CJ105" s="4">
        <v>1374536</v>
      </c>
      <c r="CK105" s="4">
        <v>2251519</v>
      </c>
      <c r="CL105" s="4">
        <v>660253</v>
      </c>
      <c r="CM105" s="1">
        <v>0</v>
      </c>
      <c r="CN105" s="1">
        <v>0</v>
      </c>
      <c r="CO105" s="1">
        <v>0</v>
      </c>
      <c r="CP105" s="4">
        <v>3439176</v>
      </c>
      <c r="CQ105" s="4">
        <v>847670</v>
      </c>
      <c r="CR105" s="4">
        <v>328339</v>
      </c>
      <c r="CS105" s="4">
        <v>998172</v>
      </c>
      <c r="CT105" s="4">
        <v>515104</v>
      </c>
      <c r="CU105" s="4">
        <v>2142210</v>
      </c>
      <c r="CV105" s="4">
        <v>1251951</v>
      </c>
      <c r="CW105" s="4">
        <v>2620103</v>
      </c>
      <c r="CX105" s="4">
        <v>832302</v>
      </c>
      <c r="CY105" s="4">
        <v>11803</v>
      </c>
      <c r="CZ105" s="4">
        <v>4016</v>
      </c>
    </row>
    <row r="106" spans="1:104">
      <c r="A106" s="1" t="s">
        <v>300</v>
      </c>
      <c r="B106" s="1" t="s">
        <v>301</v>
      </c>
      <c r="C106" s="4">
        <v>4699</v>
      </c>
      <c r="D106" s="4">
        <v>58336</v>
      </c>
      <c r="E106" s="4">
        <v>3500</v>
      </c>
      <c r="F106" s="1">
        <v>0</v>
      </c>
      <c r="G106" s="4">
        <v>11896</v>
      </c>
      <c r="H106" s="4">
        <v>1852</v>
      </c>
      <c r="I106" s="4">
        <v>8775</v>
      </c>
      <c r="J106" s="1">
        <v>0</v>
      </c>
      <c r="K106" s="1">
        <v>0</v>
      </c>
      <c r="L106" s="1">
        <v>0</v>
      </c>
      <c r="M106" s="1">
        <v>0</v>
      </c>
      <c r="N106" s="1">
        <v>0</v>
      </c>
      <c r="O106" s="4">
        <v>3915</v>
      </c>
      <c r="P106" s="1">
        <v>0</v>
      </c>
      <c r="Q106" s="4">
        <v>3552</v>
      </c>
      <c r="R106" s="1">
        <v>144</v>
      </c>
      <c r="S106" s="1">
        <v>0</v>
      </c>
      <c r="T106" s="1">
        <v>0</v>
      </c>
      <c r="U106" s="4">
        <v>9909</v>
      </c>
      <c r="V106" s="1">
        <v>0</v>
      </c>
      <c r="W106" s="4">
        <v>29046</v>
      </c>
      <c r="X106" s="1">
        <v>286</v>
      </c>
      <c r="Y106" s="4">
        <v>45441</v>
      </c>
      <c r="Z106" s="4">
        <v>23857</v>
      </c>
      <c r="AA106" s="4">
        <v>6239</v>
      </c>
      <c r="AB106" s="4">
        <v>9670</v>
      </c>
      <c r="AC106" s="4">
        <v>2226</v>
      </c>
      <c r="AD106" s="4">
        <v>6374</v>
      </c>
      <c r="AE106" s="4">
        <v>6669</v>
      </c>
      <c r="AF106" s="1">
        <v>0</v>
      </c>
      <c r="AG106" s="4">
        <v>4865</v>
      </c>
      <c r="AH106" s="4">
        <v>15870</v>
      </c>
      <c r="AI106" s="1">
        <v>0</v>
      </c>
      <c r="AJ106" s="1">
        <v>0</v>
      </c>
      <c r="AK106" s="4">
        <v>15381</v>
      </c>
      <c r="AL106" s="1">
        <v>0</v>
      </c>
      <c r="AM106" s="4">
        <v>72343</v>
      </c>
      <c r="AN106" s="4">
        <v>1751</v>
      </c>
      <c r="AO106" s="1">
        <v>0</v>
      </c>
      <c r="AP106" s="4">
        <v>2496</v>
      </c>
      <c r="AQ106" s="4">
        <v>14443</v>
      </c>
      <c r="AR106" s="4">
        <v>33211</v>
      </c>
      <c r="AS106" s="4">
        <v>1494</v>
      </c>
      <c r="AT106" s="4">
        <v>6693</v>
      </c>
      <c r="AU106" s="1">
        <v>0</v>
      </c>
      <c r="AV106" s="4">
        <v>7971</v>
      </c>
      <c r="AW106" s="4">
        <v>3262</v>
      </c>
      <c r="AX106" s="4">
        <v>134548</v>
      </c>
      <c r="AY106" s="4">
        <v>13624</v>
      </c>
      <c r="AZ106" s="4">
        <v>3848</v>
      </c>
      <c r="BA106" s="4">
        <v>6180</v>
      </c>
      <c r="BB106" s="1">
        <v>0</v>
      </c>
      <c r="BC106" s="4">
        <v>1956</v>
      </c>
      <c r="BD106" s="1">
        <v>362</v>
      </c>
      <c r="BE106" s="4">
        <v>46593</v>
      </c>
      <c r="BF106" s="4">
        <v>1431</v>
      </c>
      <c r="BG106" s="4">
        <v>15799</v>
      </c>
      <c r="BH106" s="4">
        <v>16091</v>
      </c>
      <c r="BI106" s="4">
        <v>6379</v>
      </c>
      <c r="BJ106" s="4">
        <v>2005</v>
      </c>
      <c r="BK106" s="4">
        <v>3858</v>
      </c>
      <c r="BL106" s="4">
        <v>48014</v>
      </c>
      <c r="BM106" s="4">
        <v>78335</v>
      </c>
      <c r="BN106" s="4">
        <v>7601</v>
      </c>
      <c r="BO106" s="1">
        <v>0</v>
      </c>
      <c r="BP106" s="4">
        <v>27680</v>
      </c>
      <c r="BQ106" s="1">
        <v>280</v>
      </c>
      <c r="BR106" s="1">
        <v>0</v>
      </c>
      <c r="BS106" s="4">
        <v>5197</v>
      </c>
      <c r="BT106" s="4">
        <v>8312</v>
      </c>
      <c r="BU106" s="4">
        <v>5276</v>
      </c>
      <c r="BV106" s="4">
        <v>19255</v>
      </c>
      <c r="BW106" s="4">
        <v>2217</v>
      </c>
      <c r="BX106" s="4">
        <v>12008</v>
      </c>
      <c r="BY106" s="4">
        <v>20162</v>
      </c>
      <c r="BZ106" s="1">
        <v>0</v>
      </c>
      <c r="CA106" s="1">
        <v>0</v>
      </c>
      <c r="CB106" s="4">
        <v>47722</v>
      </c>
      <c r="CC106" s="4">
        <v>20968</v>
      </c>
      <c r="CD106" s="4">
        <v>22750</v>
      </c>
      <c r="CE106" s="4">
        <v>3070</v>
      </c>
      <c r="CF106" s="1">
        <v>315</v>
      </c>
      <c r="CG106" s="4">
        <v>8316</v>
      </c>
      <c r="CH106" s="4">
        <v>6940</v>
      </c>
      <c r="CI106" s="4">
        <v>5863</v>
      </c>
      <c r="CJ106" s="4">
        <v>12802</v>
      </c>
      <c r="CK106" s="1">
        <v>922</v>
      </c>
      <c r="CL106" s="4">
        <v>13777</v>
      </c>
      <c r="CM106" s="1">
        <v>0</v>
      </c>
      <c r="CN106" s="1">
        <v>0</v>
      </c>
      <c r="CO106" s="1">
        <v>0</v>
      </c>
      <c r="CP106" s="4">
        <v>56264</v>
      </c>
      <c r="CQ106" s="1">
        <v>775</v>
      </c>
      <c r="CR106" s="4">
        <v>6969</v>
      </c>
      <c r="CS106" s="4">
        <v>6230</v>
      </c>
      <c r="CT106" s="4">
        <v>7176</v>
      </c>
      <c r="CU106" s="4">
        <v>33085</v>
      </c>
      <c r="CV106" s="4">
        <v>3100</v>
      </c>
      <c r="CW106" s="4">
        <v>11754</v>
      </c>
      <c r="CX106" s="4">
        <v>6161</v>
      </c>
      <c r="CY106" s="1">
        <v>0</v>
      </c>
      <c r="CZ106" s="1">
        <v>0</v>
      </c>
    </row>
    <row r="107" spans="1:104">
      <c r="A107" s="1" t="s">
        <v>302</v>
      </c>
      <c r="B107" s="1" t="s">
        <v>303</v>
      </c>
    </row>
    <row r="108" spans="1:104">
      <c r="A108" s="1" t="s">
        <v>304</v>
      </c>
      <c r="B108" s="1" t="s">
        <v>305</v>
      </c>
      <c r="C108" s="4">
        <v>3409</v>
      </c>
      <c r="D108" s="4">
        <v>217656</v>
      </c>
      <c r="E108" s="4">
        <v>7722</v>
      </c>
      <c r="F108" s="1">
        <v>0</v>
      </c>
      <c r="G108" s="4">
        <v>108424</v>
      </c>
      <c r="H108" s="4">
        <v>29888</v>
      </c>
      <c r="I108" s="4">
        <v>15450</v>
      </c>
      <c r="J108" s="4">
        <v>25196</v>
      </c>
      <c r="K108" s="4">
        <v>234422</v>
      </c>
      <c r="L108" s="1">
        <v>0</v>
      </c>
      <c r="M108" s="1">
        <v>0</v>
      </c>
      <c r="N108" s="1">
        <v>0</v>
      </c>
      <c r="O108" s="1">
        <v>0</v>
      </c>
      <c r="P108" s="4">
        <v>6261</v>
      </c>
      <c r="Q108" s="4">
        <v>1271</v>
      </c>
      <c r="R108" s="4">
        <v>8808</v>
      </c>
      <c r="S108" s="4">
        <v>6777</v>
      </c>
      <c r="T108" s="1">
        <v>0</v>
      </c>
      <c r="U108" s="4">
        <v>31392</v>
      </c>
      <c r="V108" s="1">
        <v>0</v>
      </c>
      <c r="W108" s="4">
        <v>414287</v>
      </c>
      <c r="X108" s="4">
        <v>20784</v>
      </c>
      <c r="Y108" s="4">
        <v>237783</v>
      </c>
      <c r="Z108" s="4">
        <v>69206</v>
      </c>
      <c r="AA108" s="4">
        <v>39897</v>
      </c>
      <c r="AB108" s="4">
        <v>9955</v>
      </c>
      <c r="AC108" s="4">
        <v>9824</v>
      </c>
      <c r="AD108" s="4">
        <v>24681</v>
      </c>
      <c r="AE108" s="4">
        <v>4708</v>
      </c>
      <c r="AF108" s="1">
        <v>0</v>
      </c>
      <c r="AG108" s="4">
        <v>38243</v>
      </c>
      <c r="AH108" s="4">
        <v>122608</v>
      </c>
      <c r="AI108" s="1">
        <v>0</v>
      </c>
      <c r="AJ108" s="1">
        <v>0</v>
      </c>
      <c r="AK108" s="4">
        <v>20373</v>
      </c>
      <c r="AL108" s="1">
        <v>0</v>
      </c>
      <c r="AM108" s="4">
        <v>277692</v>
      </c>
      <c r="AN108" s="4">
        <v>10276</v>
      </c>
      <c r="AO108" s="1">
        <v>0</v>
      </c>
      <c r="AP108" s="4">
        <v>30831</v>
      </c>
      <c r="AQ108" s="4">
        <v>37432</v>
      </c>
      <c r="AR108" s="4">
        <v>278000</v>
      </c>
      <c r="AS108" s="4">
        <v>11178</v>
      </c>
      <c r="AT108" s="4">
        <v>26940</v>
      </c>
      <c r="AU108" s="4">
        <v>9821</v>
      </c>
      <c r="AV108" s="4">
        <v>4107</v>
      </c>
      <c r="AW108" s="4">
        <v>96837</v>
      </c>
      <c r="AX108" s="4">
        <v>1086200</v>
      </c>
      <c r="AY108" s="4">
        <v>6696</v>
      </c>
      <c r="AZ108" s="4">
        <v>1254</v>
      </c>
      <c r="BA108" s="4">
        <v>3144</v>
      </c>
      <c r="BB108" s="1">
        <v>0</v>
      </c>
      <c r="BC108" s="4">
        <v>11878</v>
      </c>
      <c r="BD108" s="4">
        <v>3257</v>
      </c>
      <c r="BE108" s="4">
        <v>411579</v>
      </c>
      <c r="BF108" s="4">
        <v>20239</v>
      </c>
      <c r="BG108" s="4">
        <v>96682</v>
      </c>
      <c r="BH108" s="4">
        <v>134747</v>
      </c>
      <c r="BI108" s="4">
        <v>19339</v>
      </c>
      <c r="BJ108" s="4">
        <v>20127</v>
      </c>
      <c r="BK108" s="4">
        <v>25925</v>
      </c>
      <c r="BL108" s="4">
        <v>214113</v>
      </c>
      <c r="BM108" s="4">
        <v>120073</v>
      </c>
      <c r="BN108" s="4">
        <v>22625</v>
      </c>
      <c r="BO108" s="4">
        <v>52929</v>
      </c>
      <c r="BP108" s="4">
        <v>157896</v>
      </c>
      <c r="BQ108" s="1">
        <v>216</v>
      </c>
      <c r="BR108" s="1">
        <v>0</v>
      </c>
      <c r="BS108" s="4">
        <v>44013</v>
      </c>
      <c r="BT108" s="4">
        <v>30793</v>
      </c>
      <c r="BU108" s="4">
        <v>14752</v>
      </c>
      <c r="BV108" s="4">
        <v>135777</v>
      </c>
      <c r="BW108" s="4">
        <v>23857</v>
      </c>
      <c r="BX108" s="4">
        <v>7410</v>
      </c>
      <c r="BY108" s="4">
        <v>53488</v>
      </c>
      <c r="BZ108" s="1">
        <v>0</v>
      </c>
      <c r="CA108" s="1">
        <v>0</v>
      </c>
      <c r="CB108" s="4">
        <v>125205</v>
      </c>
      <c r="CC108" s="4">
        <v>280388</v>
      </c>
      <c r="CD108" s="4">
        <v>528597</v>
      </c>
      <c r="CE108" s="4">
        <v>2367</v>
      </c>
      <c r="CF108" s="4">
        <v>29579</v>
      </c>
      <c r="CG108" s="4">
        <v>114755</v>
      </c>
      <c r="CH108" s="4">
        <v>80167</v>
      </c>
      <c r="CI108" s="4">
        <v>37790</v>
      </c>
      <c r="CJ108" s="4">
        <v>132749</v>
      </c>
      <c r="CK108" s="4">
        <v>132791</v>
      </c>
      <c r="CL108" s="4">
        <v>166699</v>
      </c>
      <c r="CM108" s="1">
        <v>0</v>
      </c>
      <c r="CN108" s="1">
        <v>0</v>
      </c>
      <c r="CO108" s="1">
        <v>0</v>
      </c>
      <c r="CP108" s="4">
        <v>152681</v>
      </c>
      <c r="CQ108" s="4">
        <v>26791</v>
      </c>
      <c r="CR108" s="4">
        <v>35280</v>
      </c>
      <c r="CS108" s="4">
        <v>90773</v>
      </c>
      <c r="CT108" s="4">
        <v>52293</v>
      </c>
      <c r="CU108" s="4">
        <v>148834</v>
      </c>
      <c r="CV108" s="4">
        <v>147164</v>
      </c>
      <c r="CW108" s="4">
        <v>156593</v>
      </c>
      <c r="CX108" s="4">
        <v>162067</v>
      </c>
      <c r="CY108" s="4">
        <v>121139</v>
      </c>
      <c r="CZ108" s="4">
        <v>15445</v>
      </c>
    </row>
    <row r="109" spans="1:104">
      <c r="A109" s="1" t="s">
        <v>306</v>
      </c>
      <c r="B109" s="1" t="s">
        <v>307</v>
      </c>
      <c r="C109" s="4">
        <v>27376</v>
      </c>
      <c r="D109" s="4">
        <v>592676</v>
      </c>
      <c r="E109" s="4">
        <v>10123</v>
      </c>
      <c r="F109" s="1">
        <v>0</v>
      </c>
      <c r="G109" s="4">
        <v>70639</v>
      </c>
      <c r="H109" s="4">
        <v>47745</v>
      </c>
      <c r="I109" s="4">
        <v>55584</v>
      </c>
      <c r="J109" s="4">
        <v>37416</v>
      </c>
      <c r="K109" s="4">
        <v>277779</v>
      </c>
      <c r="L109" s="1">
        <v>0</v>
      </c>
      <c r="M109" s="1">
        <v>0</v>
      </c>
      <c r="N109" s="1">
        <v>0</v>
      </c>
      <c r="O109" s="4">
        <v>20580</v>
      </c>
      <c r="P109" s="4">
        <v>30279</v>
      </c>
      <c r="Q109" s="4">
        <v>16434</v>
      </c>
      <c r="R109" s="4">
        <v>10865</v>
      </c>
      <c r="S109" s="4">
        <v>61084</v>
      </c>
      <c r="T109" s="1">
        <v>0</v>
      </c>
      <c r="U109" s="4">
        <v>25030</v>
      </c>
      <c r="V109" s="1">
        <v>0</v>
      </c>
      <c r="W109" s="4">
        <v>315212</v>
      </c>
      <c r="X109" s="4">
        <v>36627</v>
      </c>
      <c r="Y109" s="4">
        <v>243644</v>
      </c>
      <c r="Z109" s="4">
        <v>96223</v>
      </c>
      <c r="AA109" s="4">
        <v>86972</v>
      </c>
      <c r="AB109" s="4">
        <v>141639</v>
      </c>
      <c r="AC109" s="4">
        <v>25969</v>
      </c>
      <c r="AD109" s="4">
        <v>142345</v>
      </c>
      <c r="AE109" s="4">
        <v>28593</v>
      </c>
      <c r="AF109" s="1">
        <v>0</v>
      </c>
      <c r="AG109" s="4">
        <v>49488</v>
      </c>
      <c r="AH109" s="4">
        <v>285668</v>
      </c>
      <c r="AI109" s="1">
        <v>0</v>
      </c>
      <c r="AJ109" s="4">
        <v>22820</v>
      </c>
      <c r="AK109" s="4">
        <v>187265</v>
      </c>
      <c r="AL109" s="1">
        <v>0</v>
      </c>
      <c r="AM109" s="4">
        <v>164791</v>
      </c>
      <c r="AN109" s="4">
        <v>83305</v>
      </c>
      <c r="AO109" s="1">
        <v>0</v>
      </c>
      <c r="AP109" s="4">
        <v>140331</v>
      </c>
      <c r="AQ109" s="4">
        <v>29116</v>
      </c>
      <c r="AR109" s="4">
        <v>237085</v>
      </c>
      <c r="AS109" s="4">
        <v>7557</v>
      </c>
      <c r="AT109" s="4">
        <v>100371</v>
      </c>
      <c r="AU109" s="4">
        <v>26920</v>
      </c>
      <c r="AV109" s="4">
        <v>19165</v>
      </c>
      <c r="AW109" s="4">
        <v>52558</v>
      </c>
      <c r="AX109" s="4">
        <v>454941</v>
      </c>
      <c r="AY109" s="4">
        <v>131958</v>
      </c>
      <c r="AZ109" s="4">
        <v>11991</v>
      </c>
      <c r="BA109" s="4">
        <v>8045</v>
      </c>
      <c r="BB109" s="1">
        <v>0</v>
      </c>
      <c r="BC109" s="4">
        <v>6155</v>
      </c>
      <c r="BD109" s="4">
        <v>4478</v>
      </c>
      <c r="BE109" s="4">
        <v>310460</v>
      </c>
      <c r="BF109" s="4">
        <v>28555</v>
      </c>
      <c r="BG109" s="4">
        <v>121860</v>
      </c>
      <c r="BH109" s="4">
        <v>184353</v>
      </c>
      <c r="BI109" s="4">
        <v>59151</v>
      </c>
      <c r="BJ109" s="4">
        <v>55560</v>
      </c>
      <c r="BK109" s="4">
        <v>54512</v>
      </c>
      <c r="BL109" s="4">
        <v>124935</v>
      </c>
      <c r="BM109" s="4">
        <v>98532</v>
      </c>
      <c r="BN109" s="4">
        <v>58023</v>
      </c>
      <c r="BO109" s="4">
        <v>38574</v>
      </c>
      <c r="BP109" s="4">
        <v>63510</v>
      </c>
      <c r="BQ109" s="4">
        <v>7150</v>
      </c>
      <c r="BR109" s="1">
        <v>0</v>
      </c>
      <c r="BS109" s="4">
        <v>58374</v>
      </c>
      <c r="BT109" s="4">
        <v>81326</v>
      </c>
      <c r="BU109" s="4">
        <v>74224</v>
      </c>
      <c r="BV109" s="4">
        <v>65072</v>
      </c>
      <c r="BW109" s="4">
        <v>31407</v>
      </c>
      <c r="BX109" s="4">
        <v>98612</v>
      </c>
      <c r="BY109" s="4">
        <v>187892</v>
      </c>
      <c r="BZ109" s="1">
        <v>0</v>
      </c>
      <c r="CA109" s="1">
        <v>0</v>
      </c>
      <c r="CB109" s="4">
        <v>109740</v>
      </c>
      <c r="CC109" s="4">
        <v>224032</v>
      </c>
      <c r="CD109" s="4">
        <v>221436</v>
      </c>
      <c r="CE109" s="4">
        <v>58047</v>
      </c>
      <c r="CF109" s="4">
        <v>49521</v>
      </c>
      <c r="CG109" s="4">
        <v>154763</v>
      </c>
      <c r="CH109" s="4">
        <v>32902</v>
      </c>
      <c r="CI109" s="4">
        <v>30681</v>
      </c>
      <c r="CJ109" s="4">
        <v>24304</v>
      </c>
      <c r="CK109" s="4">
        <v>91535</v>
      </c>
      <c r="CL109" s="4">
        <v>98845</v>
      </c>
      <c r="CM109" s="1">
        <v>0</v>
      </c>
      <c r="CN109" s="1">
        <v>0</v>
      </c>
      <c r="CO109" s="1">
        <v>0</v>
      </c>
      <c r="CP109" s="4">
        <v>318598</v>
      </c>
      <c r="CQ109" s="4">
        <v>78803</v>
      </c>
      <c r="CR109" s="4">
        <v>173770</v>
      </c>
      <c r="CS109" s="4">
        <v>64394</v>
      </c>
      <c r="CT109" s="4">
        <v>75442</v>
      </c>
      <c r="CU109" s="4">
        <v>105874</v>
      </c>
      <c r="CV109" s="4">
        <v>51216</v>
      </c>
      <c r="CW109" s="4">
        <v>180178</v>
      </c>
      <c r="CX109" s="4">
        <v>105288</v>
      </c>
      <c r="CY109" s="4">
        <v>30138</v>
      </c>
      <c r="CZ109" s="1">
        <v>0</v>
      </c>
    </row>
    <row r="110" spans="1:104">
      <c r="A110" s="1" t="s">
        <v>308</v>
      </c>
      <c r="B110" s="1" t="s">
        <v>309</v>
      </c>
      <c r="C110" s="4">
        <v>573812</v>
      </c>
      <c r="D110" s="4">
        <v>4570827</v>
      </c>
      <c r="E110" s="4">
        <v>96072</v>
      </c>
      <c r="F110" s="1">
        <v>0</v>
      </c>
      <c r="G110" s="4">
        <v>2672302</v>
      </c>
      <c r="H110" s="4">
        <v>904688</v>
      </c>
      <c r="I110" s="4">
        <v>712649</v>
      </c>
      <c r="J110" s="4">
        <v>641644</v>
      </c>
      <c r="K110" s="4">
        <v>2599761</v>
      </c>
      <c r="L110" s="1">
        <v>0</v>
      </c>
      <c r="M110" s="1">
        <v>0</v>
      </c>
      <c r="N110" s="1">
        <v>0</v>
      </c>
      <c r="O110" s="4">
        <v>243810</v>
      </c>
      <c r="P110" s="4">
        <v>195421</v>
      </c>
      <c r="Q110" s="4">
        <v>179340</v>
      </c>
      <c r="R110" s="4">
        <v>171617</v>
      </c>
      <c r="S110" s="4">
        <v>401438</v>
      </c>
      <c r="T110" s="1">
        <v>0</v>
      </c>
      <c r="U110" s="4">
        <v>923447</v>
      </c>
      <c r="V110" s="1">
        <v>0</v>
      </c>
      <c r="W110" s="4">
        <v>6532569</v>
      </c>
      <c r="X110" s="4">
        <v>316666</v>
      </c>
      <c r="Y110" s="4">
        <v>3941846</v>
      </c>
      <c r="Z110" s="4">
        <v>1513302</v>
      </c>
      <c r="AA110" s="4">
        <v>1412972</v>
      </c>
      <c r="AB110" s="4">
        <v>1345735</v>
      </c>
      <c r="AC110" s="4">
        <v>166632</v>
      </c>
      <c r="AD110" s="4">
        <v>780434</v>
      </c>
      <c r="AE110" s="4">
        <v>371476</v>
      </c>
      <c r="AF110" s="1">
        <v>0</v>
      </c>
      <c r="AG110" s="4">
        <v>1301596</v>
      </c>
      <c r="AH110" s="4">
        <v>2266672</v>
      </c>
      <c r="AI110" s="1">
        <v>0</v>
      </c>
      <c r="AJ110" s="4">
        <v>318057</v>
      </c>
      <c r="AK110" s="4">
        <v>586394</v>
      </c>
      <c r="AL110" s="1">
        <v>0</v>
      </c>
      <c r="AM110" s="4">
        <v>4530559</v>
      </c>
      <c r="AN110" s="4">
        <v>694635</v>
      </c>
      <c r="AO110" s="1">
        <v>0</v>
      </c>
      <c r="AP110" s="4">
        <v>637487</v>
      </c>
      <c r="AQ110" s="4">
        <v>275017</v>
      </c>
      <c r="AR110" s="4">
        <v>4390826</v>
      </c>
      <c r="AS110" s="4">
        <v>341898</v>
      </c>
      <c r="AT110" s="4">
        <v>1513265</v>
      </c>
      <c r="AU110" s="4">
        <v>188345</v>
      </c>
      <c r="AV110" s="4">
        <v>452814</v>
      </c>
      <c r="AW110" s="4">
        <v>1580945</v>
      </c>
      <c r="AX110" s="4">
        <v>17934133</v>
      </c>
      <c r="AY110" s="4">
        <v>1764761</v>
      </c>
      <c r="AZ110" s="4">
        <v>354660</v>
      </c>
      <c r="BA110" s="4">
        <v>280247</v>
      </c>
      <c r="BB110" s="1">
        <v>0</v>
      </c>
      <c r="BC110" s="4">
        <v>268429</v>
      </c>
      <c r="BD110" s="4">
        <v>159168</v>
      </c>
      <c r="BE110" s="4">
        <v>8650240</v>
      </c>
      <c r="BF110" s="4">
        <v>251734</v>
      </c>
      <c r="BG110" s="4">
        <v>2259359</v>
      </c>
      <c r="BH110" s="4">
        <v>4274318</v>
      </c>
      <c r="BI110" s="4">
        <v>1453174</v>
      </c>
      <c r="BJ110" s="4">
        <v>886777</v>
      </c>
      <c r="BK110" s="4">
        <v>380447</v>
      </c>
      <c r="BL110" s="4">
        <v>5770303</v>
      </c>
      <c r="BM110" s="4">
        <v>1966587</v>
      </c>
      <c r="BN110" s="4">
        <v>600424</v>
      </c>
      <c r="BO110" s="4">
        <v>1210117</v>
      </c>
      <c r="BP110" s="4">
        <v>3039597</v>
      </c>
      <c r="BQ110" s="4">
        <v>120371</v>
      </c>
      <c r="BR110" s="1">
        <v>0</v>
      </c>
      <c r="BS110" s="4">
        <v>1157336</v>
      </c>
      <c r="BT110" s="4">
        <v>998788</v>
      </c>
      <c r="BU110" s="4">
        <v>1343966</v>
      </c>
      <c r="BV110" s="4">
        <v>1882807</v>
      </c>
      <c r="BW110" s="4">
        <v>492429</v>
      </c>
      <c r="BX110" s="4">
        <v>504599</v>
      </c>
      <c r="BY110" s="4">
        <v>759825</v>
      </c>
      <c r="BZ110" s="1">
        <v>0</v>
      </c>
      <c r="CA110" s="1">
        <v>0</v>
      </c>
      <c r="CB110" s="4">
        <v>3492342</v>
      </c>
      <c r="CC110" s="4">
        <v>4439172</v>
      </c>
      <c r="CD110" s="4">
        <v>6510112</v>
      </c>
      <c r="CE110" s="4">
        <v>802912</v>
      </c>
      <c r="CF110" s="4">
        <v>968644</v>
      </c>
      <c r="CG110" s="4">
        <v>2399537</v>
      </c>
      <c r="CH110" s="4">
        <v>734958</v>
      </c>
      <c r="CI110" s="4">
        <v>548808</v>
      </c>
      <c r="CJ110" s="4">
        <v>1603543</v>
      </c>
      <c r="CK110" s="4">
        <v>2585887</v>
      </c>
      <c r="CL110" s="4">
        <v>1285268</v>
      </c>
      <c r="CM110" s="1">
        <v>0</v>
      </c>
      <c r="CN110" s="1">
        <v>0</v>
      </c>
      <c r="CO110" s="1">
        <v>0</v>
      </c>
      <c r="CP110" s="4">
        <v>3842975</v>
      </c>
      <c r="CQ110" s="4">
        <v>975662</v>
      </c>
      <c r="CR110" s="4">
        <v>1021640</v>
      </c>
      <c r="CS110" s="4">
        <v>1811981</v>
      </c>
      <c r="CT110" s="4">
        <v>904971</v>
      </c>
      <c r="CU110" s="4">
        <v>4737950</v>
      </c>
      <c r="CV110" s="4">
        <v>3018289</v>
      </c>
      <c r="CW110" s="4">
        <v>5149464</v>
      </c>
      <c r="CX110" s="4">
        <v>2317047</v>
      </c>
      <c r="CY110" s="4">
        <v>419864</v>
      </c>
      <c r="CZ110" s="4">
        <v>243354</v>
      </c>
    </row>
    <row r="111" spans="1:104">
      <c r="A111" s="1" t="s">
        <v>310</v>
      </c>
      <c r="B111" s="1" t="s">
        <v>311</v>
      </c>
      <c r="C111" s="4">
        <v>7860</v>
      </c>
      <c r="D111" s="4">
        <v>102472</v>
      </c>
      <c r="E111" s="4">
        <v>7162</v>
      </c>
      <c r="F111" s="1">
        <v>0</v>
      </c>
      <c r="G111" s="4">
        <v>41372</v>
      </c>
      <c r="H111" s="4">
        <v>10849</v>
      </c>
      <c r="I111" s="4">
        <v>45270</v>
      </c>
      <c r="J111" s="4">
        <v>8195</v>
      </c>
      <c r="K111" s="4">
        <v>89620</v>
      </c>
      <c r="L111" s="1">
        <v>0</v>
      </c>
      <c r="M111" s="1">
        <v>0</v>
      </c>
      <c r="N111" s="1">
        <v>0</v>
      </c>
      <c r="O111" s="4">
        <v>5498</v>
      </c>
      <c r="P111" s="1">
        <v>0</v>
      </c>
      <c r="Q111" s="1">
        <v>0</v>
      </c>
      <c r="R111" s="4">
        <v>8032</v>
      </c>
      <c r="S111" s="4">
        <v>16364</v>
      </c>
      <c r="T111" s="1">
        <v>0</v>
      </c>
      <c r="U111" s="4">
        <v>31386</v>
      </c>
      <c r="V111" s="1">
        <v>0</v>
      </c>
      <c r="W111" s="4">
        <v>391909</v>
      </c>
      <c r="X111" s="4">
        <v>6839</v>
      </c>
      <c r="Y111" s="4">
        <v>130617</v>
      </c>
      <c r="Z111" s="4">
        <v>73955</v>
      </c>
      <c r="AA111" s="4">
        <v>39408</v>
      </c>
      <c r="AB111" s="4">
        <v>34414</v>
      </c>
      <c r="AC111" s="1">
        <v>0</v>
      </c>
      <c r="AD111" s="4">
        <v>21003</v>
      </c>
      <c r="AE111" s="4">
        <v>21647</v>
      </c>
      <c r="AF111" s="1">
        <v>0</v>
      </c>
      <c r="AG111" s="4">
        <v>47956</v>
      </c>
      <c r="AH111" s="4">
        <v>130198</v>
      </c>
      <c r="AI111" s="1">
        <v>0</v>
      </c>
      <c r="AJ111" s="4">
        <v>5607</v>
      </c>
      <c r="AK111" s="4">
        <v>10919</v>
      </c>
      <c r="AL111" s="1">
        <v>0</v>
      </c>
      <c r="AM111" s="4">
        <v>200819</v>
      </c>
      <c r="AN111" s="4">
        <v>13265</v>
      </c>
      <c r="AO111" s="1">
        <v>0</v>
      </c>
      <c r="AP111" s="4">
        <v>22984</v>
      </c>
      <c r="AQ111" s="4">
        <v>12716</v>
      </c>
      <c r="AR111" s="4">
        <v>34824</v>
      </c>
      <c r="AS111" s="4">
        <v>5597</v>
      </c>
      <c r="AT111" s="4">
        <v>16190</v>
      </c>
      <c r="AU111" s="1">
        <v>0</v>
      </c>
      <c r="AV111" s="1">
        <v>0</v>
      </c>
      <c r="AW111" s="4">
        <v>54417</v>
      </c>
      <c r="AX111" s="4">
        <v>351301</v>
      </c>
      <c r="AY111" s="4">
        <v>59669</v>
      </c>
      <c r="AZ111" s="4">
        <v>5464</v>
      </c>
      <c r="BA111" s="4">
        <v>3961</v>
      </c>
      <c r="BB111" s="1">
        <v>0</v>
      </c>
      <c r="BC111" s="4">
        <v>19586</v>
      </c>
      <c r="BD111" s="4">
        <v>1309</v>
      </c>
      <c r="BE111" s="4">
        <v>201367</v>
      </c>
      <c r="BF111" s="4">
        <v>4412</v>
      </c>
      <c r="BG111" s="4">
        <v>70074</v>
      </c>
      <c r="BH111" s="4">
        <v>120380</v>
      </c>
      <c r="BI111" s="4">
        <v>5204</v>
      </c>
      <c r="BJ111" s="4">
        <v>31766</v>
      </c>
      <c r="BK111" s="4">
        <v>9124</v>
      </c>
      <c r="BL111" s="4">
        <v>226534</v>
      </c>
      <c r="BM111" s="4">
        <v>34681</v>
      </c>
      <c r="BN111" s="4">
        <v>17650</v>
      </c>
      <c r="BO111" s="4">
        <v>57737</v>
      </c>
      <c r="BP111" s="4">
        <v>168307</v>
      </c>
      <c r="BQ111" s="1">
        <v>0</v>
      </c>
      <c r="BR111" s="1">
        <v>0</v>
      </c>
      <c r="BS111" s="4">
        <v>20926</v>
      </c>
      <c r="BT111" s="4">
        <v>10224</v>
      </c>
      <c r="BU111" s="4">
        <v>26062</v>
      </c>
      <c r="BV111" s="4">
        <v>77241</v>
      </c>
      <c r="BW111" s="4">
        <v>12717</v>
      </c>
      <c r="BX111" s="4">
        <v>31460</v>
      </c>
      <c r="BY111" s="4">
        <v>78632</v>
      </c>
      <c r="BZ111" s="1">
        <v>0</v>
      </c>
      <c r="CA111" s="1">
        <v>0</v>
      </c>
      <c r="CB111" s="4">
        <v>83714</v>
      </c>
      <c r="CC111" s="4">
        <v>175105</v>
      </c>
      <c r="CD111" s="4">
        <v>288853</v>
      </c>
      <c r="CE111" s="4">
        <v>46202</v>
      </c>
      <c r="CF111" s="4">
        <v>45422</v>
      </c>
      <c r="CG111" s="4">
        <v>81442</v>
      </c>
      <c r="CH111" s="4">
        <v>36517</v>
      </c>
      <c r="CI111" s="4">
        <v>31498</v>
      </c>
      <c r="CJ111" s="4">
        <v>66905</v>
      </c>
      <c r="CK111" s="4">
        <v>79395</v>
      </c>
      <c r="CL111" s="4">
        <v>28164</v>
      </c>
      <c r="CM111" s="1">
        <v>0</v>
      </c>
      <c r="CN111" s="1">
        <v>0</v>
      </c>
      <c r="CO111" s="1">
        <v>0</v>
      </c>
      <c r="CP111" s="4">
        <v>161308</v>
      </c>
      <c r="CQ111" s="4">
        <v>15323</v>
      </c>
      <c r="CR111" s="4">
        <v>34990</v>
      </c>
      <c r="CS111" s="4">
        <v>63407</v>
      </c>
      <c r="CT111" s="4">
        <v>41392</v>
      </c>
      <c r="CU111" s="4">
        <v>123480</v>
      </c>
      <c r="CV111" s="4">
        <v>116309</v>
      </c>
      <c r="CW111" s="4">
        <v>176328</v>
      </c>
      <c r="CX111" s="4">
        <v>59138</v>
      </c>
      <c r="CY111" s="1">
        <v>0</v>
      </c>
      <c r="CZ111" s="1">
        <v>0</v>
      </c>
    </row>
    <row r="112" spans="1:104">
      <c r="A112" s="1" t="s">
        <v>312</v>
      </c>
      <c r="B112" s="1" t="s">
        <v>313</v>
      </c>
      <c r="C112" s="4">
        <v>33408</v>
      </c>
      <c r="D112" s="4">
        <v>98698</v>
      </c>
      <c r="E112" s="4">
        <v>4915</v>
      </c>
      <c r="F112" s="1">
        <v>0</v>
      </c>
      <c r="G112" s="4">
        <v>52378</v>
      </c>
      <c r="H112" s="4">
        <v>48822</v>
      </c>
      <c r="I112" s="4">
        <v>37347</v>
      </c>
      <c r="J112" s="4">
        <v>8210</v>
      </c>
      <c r="K112" s="4">
        <v>51033</v>
      </c>
      <c r="L112" s="1">
        <v>0</v>
      </c>
      <c r="M112" s="1">
        <v>0</v>
      </c>
      <c r="N112" s="1">
        <v>0</v>
      </c>
      <c r="O112" s="4">
        <v>8022</v>
      </c>
      <c r="P112" s="4">
        <v>5157</v>
      </c>
      <c r="Q112" s="1">
        <v>0</v>
      </c>
      <c r="R112" s="4">
        <v>5732</v>
      </c>
      <c r="S112" s="4">
        <v>7263</v>
      </c>
      <c r="T112" s="1">
        <v>0</v>
      </c>
      <c r="U112" s="4">
        <v>24384</v>
      </c>
      <c r="V112" s="1">
        <v>0</v>
      </c>
      <c r="W112" s="4">
        <v>136270</v>
      </c>
      <c r="X112" s="4">
        <v>3273</v>
      </c>
      <c r="Y112" s="4">
        <v>116627</v>
      </c>
      <c r="Z112" s="4">
        <v>43609</v>
      </c>
      <c r="AA112" s="4">
        <v>40152</v>
      </c>
      <c r="AB112" s="4">
        <v>23017</v>
      </c>
      <c r="AC112" s="4">
        <v>3840</v>
      </c>
      <c r="AD112" s="4">
        <v>10706</v>
      </c>
      <c r="AE112" s="4">
        <v>11862</v>
      </c>
      <c r="AF112" s="1">
        <v>0</v>
      </c>
      <c r="AG112" s="4">
        <v>89329</v>
      </c>
      <c r="AH112" s="4">
        <v>50434</v>
      </c>
      <c r="AI112" s="1">
        <v>0</v>
      </c>
      <c r="AJ112" s="4">
        <v>16820</v>
      </c>
      <c r="AK112" s="4">
        <v>4631</v>
      </c>
      <c r="AL112" s="1">
        <v>0</v>
      </c>
      <c r="AM112" s="4">
        <v>163480</v>
      </c>
      <c r="AN112" s="4">
        <v>9038</v>
      </c>
      <c r="AO112" s="1">
        <v>0</v>
      </c>
      <c r="AP112" s="1">
        <v>0</v>
      </c>
      <c r="AQ112" s="4">
        <v>8481</v>
      </c>
      <c r="AR112" s="4">
        <v>110866</v>
      </c>
      <c r="AS112" s="1">
        <v>0</v>
      </c>
      <c r="AT112" s="4">
        <v>5397</v>
      </c>
      <c r="AU112" s="1">
        <v>0</v>
      </c>
      <c r="AV112" s="1">
        <v>0</v>
      </c>
      <c r="AW112" s="4">
        <v>32685</v>
      </c>
      <c r="AX112" s="4">
        <v>355902</v>
      </c>
      <c r="AY112" s="4">
        <v>39618</v>
      </c>
      <c r="AZ112" s="1">
        <v>0</v>
      </c>
      <c r="BA112" s="4">
        <v>3961</v>
      </c>
      <c r="BB112" s="1">
        <v>0</v>
      </c>
      <c r="BC112" s="1">
        <v>0</v>
      </c>
      <c r="BD112" s="1">
        <v>0</v>
      </c>
      <c r="BE112" s="4">
        <v>109660</v>
      </c>
      <c r="BF112" s="4">
        <v>1790</v>
      </c>
      <c r="BG112" s="4">
        <v>15309</v>
      </c>
      <c r="BH112" s="4">
        <v>62954</v>
      </c>
      <c r="BI112" s="4">
        <v>5204</v>
      </c>
      <c r="BJ112" s="4">
        <v>30345</v>
      </c>
      <c r="BK112" s="4">
        <v>11153</v>
      </c>
      <c r="BL112" s="4">
        <v>165810</v>
      </c>
      <c r="BM112" s="4">
        <v>83611</v>
      </c>
      <c r="BN112" s="4">
        <v>8413</v>
      </c>
      <c r="BO112" s="4">
        <v>19630</v>
      </c>
      <c r="BP112" s="4">
        <v>68500</v>
      </c>
      <c r="BQ112" s="1">
        <v>0</v>
      </c>
      <c r="BR112" s="1">
        <v>0</v>
      </c>
      <c r="BS112" s="4">
        <v>45002</v>
      </c>
      <c r="BT112" s="4">
        <v>13598</v>
      </c>
      <c r="BU112" s="4">
        <v>19246</v>
      </c>
      <c r="BV112" s="4">
        <v>23600</v>
      </c>
      <c r="BW112" s="4">
        <v>4709</v>
      </c>
      <c r="BX112" s="4">
        <v>43292</v>
      </c>
      <c r="BY112" s="4">
        <v>29532</v>
      </c>
      <c r="BZ112" s="1">
        <v>0</v>
      </c>
      <c r="CA112" s="1">
        <v>0</v>
      </c>
      <c r="CB112" s="4">
        <v>81061</v>
      </c>
      <c r="CC112" s="4">
        <v>236502</v>
      </c>
      <c r="CD112" s="4">
        <v>164633</v>
      </c>
      <c r="CE112" s="4">
        <v>5134</v>
      </c>
      <c r="CF112" s="4">
        <v>15193</v>
      </c>
      <c r="CG112" s="4">
        <v>78590</v>
      </c>
      <c r="CH112" s="4">
        <v>8486</v>
      </c>
      <c r="CI112" s="4">
        <v>26248</v>
      </c>
      <c r="CJ112" s="4">
        <v>35190</v>
      </c>
      <c r="CK112" s="4">
        <v>53644</v>
      </c>
      <c r="CL112" s="4">
        <v>63934</v>
      </c>
      <c r="CM112" s="1">
        <v>0</v>
      </c>
      <c r="CN112" s="1">
        <v>0</v>
      </c>
      <c r="CO112" s="1">
        <v>0</v>
      </c>
      <c r="CP112" s="4">
        <v>79512</v>
      </c>
      <c r="CQ112" s="1">
        <v>0</v>
      </c>
      <c r="CR112" s="4">
        <v>4664</v>
      </c>
      <c r="CS112" s="4">
        <v>26214</v>
      </c>
      <c r="CT112" s="4">
        <v>35791</v>
      </c>
      <c r="CU112" s="4">
        <v>125477</v>
      </c>
      <c r="CV112" s="4">
        <v>57273</v>
      </c>
      <c r="CW112" s="4">
        <v>88196</v>
      </c>
      <c r="CX112" s="4">
        <v>19159</v>
      </c>
      <c r="CY112" s="1">
        <v>0</v>
      </c>
      <c r="CZ112" s="1">
        <v>0</v>
      </c>
    </row>
    <row r="113" spans="1:104">
      <c r="A113" s="1" t="s">
        <v>314</v>
      </c>
      <c r="B113" s="1" t="s">
        <v>315</v>
      </c>
      <c r="C113" s="4">
        <v>13494</v>
      </c>
      <c r="D113" s="4">
        <v>80966</v>
      </c>
      <c r="E113" s="1">
        <v>0</v>
      </c>
      <c r="F113" s="1">
        <v>0</v>
      </c>
      <c r="G113" s="4">
        <v>27697</v>
      </c>
      <c r="H113" s="4">
        <v>4072</v>
      </c>
      <c r="I113" s="4">
        <v>22105</v>
      </c>
      <c r="J113" s="4">
        <v>3272</v>
      </c>
      <c r="K113" s="4">
        <v>62707</v>
      </c>
      <c r="L113" s="1">
        <v>0</v>
      </c>
      <c r="M113" s="1">
        <v>0</v>
      </c>
      <c r="N113" s="1">
        <v>0</v>
      </c>
      <c r="O113" s="4">
        <v>9819</v>
      </c>
      <c r="P113" s="4">
        <v>8187</v>
      </c>
      <c r="Q113" s="4">
        <v>2090</v>
      </c>
      <c r="R113" s="4">
        <v>4865</v>
      </c>
      <c r="S113" s="4">
        <v>17319</v>
      </c>
      <c r="T113" s="1">
        <v>0</v>
      </c>
      <c r="U113" s="4">
        <v>23124</v>
      </c>
      <c r="V113" s="1">
        <v>0</v>
      </c>
      <c r="W113" s="4">
        <v>132237</v>
      </c>
      <c r="X113" s="4">
        <v>2598</v>
      </c>
      <c r="Y113" s="4">
        <v>87129</v>
      </c>
      <c r="Z113" s="4">
        <v>15438</v>
      </c>
      <c r="AA113" s="4">
        <v>21142</v>
      </c>
      <c r="AB113" s="4">
        <v>7171</v>
      </c>
      <c r="AC113" s="4">
        <v>1497</v>
      </c>
      <c r="AD113" s="4">
        <v>16672</v>
      </c>
      <c r="AE113" s="4">
        <v>18831</v>
      </c>
      <c r="AF113" s="1">
        <v>0</v>
      </c>
      <c r="AG113" s="4">
        <v>16025</v>
      </c>
      <c r="AH113" s="4">
        <v>81184</v>
      </c>
      <c r="AI113" s="1">
        <v>0</v>
      </c>
      <c r="AJ113" s="4">
        <v>8727</v>
      </c>
      <c r="AK113" s="4">
        <v>1912</v>
      </c>
      <c r="AL113" s="1">
        <v>0</v>
      </c>
      <c r="AM113" s="4">
        <v>115390</v>
      </c>
      <c r="AN113" s="1">
        <v>0</v>
      </c>
      <c r="AO113" s="1">
        <v>0</v>
      </c>
      <c r="AP113" s="1">
        <v>0</v>
      </c>
      <c r="AQ113" s="4">
        <v>2244</v>
      </c>
      <c r="AR113" s="4">
        <v>76081</v>
      </c>
      <c r="AS113" s="4">
        <v>11394</v>
      </c>
      <c r="AT113" s="4">
        <v>12851</v>
      </c>
      <c r="AU113" s="4">
        <v>9854</v>
      </c>
      <c r="AV113" s="4">
        <v>9009</v>
      </c>
      <c r="AW113" s="4">
        <v>22496</v>
      </c>
      <c r="AX113" s="4">
        <v>362379</v>
      </c>
      <c r="AY113" s="4">
        <v>33925</v>
      </c>
      <c r="AZ113" s="1">
        <v>0</v>
      </c>
      <c r="BA113" s="4">
        <v>1583</v>
      </c>
      <c r="BB113" s="1">
        <v>0</v>
      </c>
      <c r="BC113" s="4">
        <v>8111</v>
      </c>
      <c r="BD113" s="4">
        <v>8296</v>
      </c>
      <c r="BE113" s="4">
        <v>130075</v>
      </c>
      <c r="BF113" s="4">
        <v>7370</v>
      </c>
      <c r="BG113" s="4">
        <v>39415</v>
      </c>
      <c r="BH113" s="4">
        <v>34456</v>
      </c>
      <c r="BI113" s="4">
        <v>34567</v>
      </c>
      <c r="BJ113" s="4">
        <v>11130</v>
      </c>
      <c r="BK113" s="4">
        <v>3998</v>
      </c>
      <c r="BL113" s="4">
        <v>82926</v>
      </c>
      <c r="BM113" s="4">
        <v>70164</v>
      </c>
      <c r="BN113" s="4">
        <v>8706</v>
      </c>
      <c r="BO113" s="4">
        <v>13749</v>
      </c>
      <c r="BP113" s="4">
        <v>47081</v>
      </c>
      <c r="BQ113" s="4">
        <v>2114</v>
      </c>
      <c r="BR113" s="1">
        <v>0</v>
      </c>
      <c r="BS113" s="4">
        <v>31853</v>
      </c>
      <c r="BT113" s="4">
        <v>23984</v>
      </c>
      <c r="BU113" s="4">
        <v>11454</v>
      </c>
      <c r="BV113" s="4">
        <v>39352</v>
      </c>
      <c r="BW113" s="4">
        <v>3738</v>
      </c>
      <c r="BX113" s="4">
        <v>9993</v>
      </c>
      <c r="BY113" s="4">
        <v>20287</v>
      </c>
      <c r="BZ113" s="1">
        <v>0</v>
      </c>
      <c r="CA113" s="1">
        <v>0</v>
      </c>
      <c r="CB113" s="4">
        <v>88636</v>
      </c>
      <c r="CC113" s="4">
        <v>116824</v>
      </c>
      <c r="CD113" s="4">
        <v>62996</v>
      </c>
      <c r="CE113" s="4">
        <v>16300</v>
      </c>
      <c r="CF113" s="4">
        <v>12021</v>
      </c>
      <c r="CG113" s="4">
        <v>36086</v>
      </c>
      <c r="CH113" s="4">
        <v>3983</v>
      </c>
      <c r="CI113" s="4">
        <v>4167</v>
      </c>
      <c r="CJ113" s="4">
        <v>25177</v>
      </c>
      <c r="CK113" s="4">
        <v>32481</v>
      </c>
      <c r="CL113" s="4">
        <v>18353</v>
      </c>
      <c r="CM113" s="1">
        <v>0</v>
      </c>
      <c r="CN113" s="1">
        <v>0</v>
      </c>
      <c r="CO113" s="1">
        <v>0</v>
      </c>
      <c r="CP113" s="4">
        <v>76800</v>
      </c>
      <c r="CQ113" s="4">
        <v>9699</v>
      </c>
      <c r="CR113" s="4">
        <v>14628</v>
      </c>
      <c r="CS113" s="4">
        <v>21979</v>
      </c>
      <c r="CT113" s="4">
        <v>25238</v>
      </c>
      <c r="CU113" s="4">
        <v>48138</v>
      </c>
      <c r="CV113" s="4">
        <v>58975</v>
      </c>
      <c r="CW113" s="4">
        <v>66106</v>
      </c>
      <c r="CX113" s="4">
        <v>49680</v>
      </c>
      <c r="CY113" s="4">
        <v>3104</v>
      </c>
      <c r="CZ113" s="1">
        <v>0</v>
      </c>
    </row>
    <row r="114" spans="1:104">
      <c r="A114" s="1" t="s">
        <v>316</v>
      </c>
      <c r="B114" s="1" t="s">
        <v>317</v>
      </c>
      <c r="C114" s="4">
        <v>1232179</v>
      </c>
      <c r="D114" s="4">
        <v>7670139</v>
      </c>
      <c r="E114" s="4">
        <v>497304</v>
      </c>
      <c r="F114" s="1">
        <v>0</v>
      </c>
      <c r="G114" s="4">
        <v>4846751</v>
      </c>
      <c r="H114" s="4">
        <v>2324777</v>
      </c>
      <c r="I114" s="4">
        <v>1232492</v>
      </c>
      <c r="J114" s="4">
        <v>1131827</v>
      </c>
      <c r="K114" s="4">
        <v>1982080</v>
      </c>
      <c r="L114" s="1">
        <v>0</v>
      </c>
      <c r="M114" s="1">
        <v>0</v>
      </c>
      <c r="N114" s="1">
        <v>0</v>
      </c>
      <c r="O114" s="4">
        <v>463339</v>
      </c>
      <c r="P114" s="4">
        <v>262441</v>
      </c>
      <c r="Q114" s="4">
        <v>320668</v>
      </c>
      <c r="R114" s="4">
        <v>413270</v>
      </c>
      <c r="S114" s="4">
        <v>991413</v>
      </c>
      <c r="T114" s="1">
        <v>0</v>
      </c>
      <c r="U114" s="4">
        <v>2717525</v>
      </c>
      <c r="V114" s="1">
        <v>0</v>
      </c>
      <c r="W114" s="4">
        <v>11826760</v>
      </c>
      <c r="X114" s="4">
        <v>417963</v>
      </c>
      <c r="Y114" s="4">
        <v>5347399</v>
      </c>
      <c r="Z114" s="4">
        <v>2981218</v>
      </c>
      <c r="AA114" s="4">
        <v>1119414</v>
      </c>
      <c r="AB114" s="4">
        <v>3802177</v>
      </c>
      <c r="AC114" s="4">
        <v>175866</v>
      </c>
      <c r="AD114" s="4">
        <v>959718</v>
      </c>
      <c r="AE114" s="4">
        <v>499556</v>
      </c>
      <c r="AF114" s="1">
        <v>0</v>
      </c>
      <c r="AG114" s="4">
        <v>1543794</v>
      </c>
      <c r="AH114" s="4">
        <v>2563911</v>
      </c>
      <c r="AI114" s="1">
        <v>0</v>
      </c>
      <c r="AJ114" s="4">
        <v>914183</v>
      </c>
      <c r="AK114" s="4">
        <v>785003</v>
      </c>
      <c r="AL114" s="1">
        <v>0</v>
      </c>
      <c r="AM114" s="4">
        <v>12583174</v>
      </c>
      <c r="AN114" s="4">
        <v>692371</v>
      </c>
      <c r="AO114" s="1">
        <v>0</v>
      </c>
      <c r="AP114" s="4">
        <v>1488767</v>
      </c>
      <c r="AQ114" s="4">
        <v>418091</v>
      </c>
      <c r="AR114" s="4">
        <v>6099706</v>
      </c>
      <c r="AS114" s="4">
        <v>834474</v>
      </c>
      <c r="AT114" s="4">
        <v>1292891</v>
      </c>
      <c r="AU114" s="4">
        <v>165477</v>
      </c>
      <c r="AV114" s="4">
        <v>351798</v>
      </c>
      <c r="AW114" s="4">
        <v>1597679</v>
      </c>
      <c r="AX114" s="4">
        <v>20973580</v>
      </c>
      <c r="AY114" s="4">
        <v>2256429</v>
      </c>
      <c r="AZ114" s="4">
        <v>506019</v>
      </c>
      <c r="BA114" s="4">
        <v>613036</v>
      </c>
      <c r="BB114" s="1">
        <v>0</v>
      </c>
      <c r="BC114" s="4">
        <v>911919</v>
      </c>
      <c r="BD114" s="4">
        <v>156416</v>
      </c>
      <c r="BE114" s="4">
        <v>8101495</v>
      </c>
      <c r="BF114" s="4">
        <v>471675</v>
      </c>
      <c r="BG114" s="4">
        <v>5092077</v>
      </c>
      <c r="BH114" s="4">
        <v>4519527</v>
      </c>
      <c r="BI114" s="4">
        <v>2685236</v>
      </c>
      <c r="BJ114" s="4">
        <v>900085</v>
      </c>
      <c r="BK114" s="4">
        <v>1027861</v>
      </c>
      <c r="BL114" s="4">
        <v>13584286</v>
      </c>
      <c r="BM114" s="4">
        <v>2681480</v>
      </c>
      <c r="BN114" s="4">
        <v>885563</v>
      </c>
      <c r="BO114" s="4">
        <v>1469394</v>
      </c>
      <c r="BP114" s="4">
        <v>7759254</v>
      </c>
      <c r="BQ114" s="4">
        <v>127521</v>
      </c>
      <c r="BR114" s="1">
        <v>0</v>
      </c>
      <c r="BS114" s="4">
        <v>366644</v>
      </c>
      <c r="BT114" s="4">
        <v>1134365</v>
      </c>
      <c r="BU114" s="4">
        <v>2141762</v>
      </c>
      <c r="BV114" s="4">
        <v>1237400</v>
      </c>
      <c r="BW114" s="4">
        <v>1014725</v>
      </c>
      <c r="BX114" s="4">
        <v>1146931</v>
      </c>
      <c r="BY114" s="4">
        <v>1881580</v>
      </c>
      <c r="BZ114" s="1">
        <v>0</v>
      </c>
      <c r="CA114" s="1">
        <v>0</v>
      </c>
      <c r="CB114" s="4">
        <v>5325727</v>
      </c>
      <c r="CC114" s="4">
        <v>6687793</v>
      </c>
      <c r="CD114" s="4">
        <v>11848339</v>
      </c>
      <c r="CE114" s="4">
        <v>476961</v>
      </c>
      <c r="CF114" s="4">
        <v>1475952</v>
      </c>
      <c r="CG114" s="4">
        <v>2069017</v>
      </c>
      <c r="CH114" s="4">
        <v>930688</v>
      </c>
      <c r="CI114" s="4">
        <v>1113753</v>
      </c>
      <c r="CJ114" s="4">
        <v>1489724</v>
      </c>
      <c r="CK114" s="4">
        <v>3733708</v>
      </c>
      <c r="CL114" s="4">
        <v>1367866</v>
      </c>
      <c r="CM114" s="1">
        <v>0</v>
      </c>
      <c r="CN114" s="1">
        <v>0</v>
      </c>
      <c r="CO114" s="1">
        <v>0</v>
      </c>
      <c r="CP114" s="4">
        <v>6942079</v>
      </c>
      <c r="CQ114" s="4">
        <v>1784776</v>
      </c>
      <c r="CR114" s="4">
        <v>1368327</v>
      </c>
      <c r="CS114" s="4">
        <v>1905961</v>
      </c>
      <c r="CT114" s="4">
        <v>2555445</v>
      </c>
      <c r="CU114" s="4">
        <v>5427824</v>
      </c>
      <c r="CV114" s="4">
        <v>8033367</v>
      </c>
      <c r="CW114" s="4">
        <v>6903631</v>
      </c>
      <c r="CX114" s="4">
        <v>9384477</v>
      </c>
      <c r="CY114" s="1">
        <v>0</v>
      </c>
      <c r="CZ114" s="4">
        <v>98473</v>
      </c>
    </row>
    <row r="115" spans="1:104">
      <c r="A115" s="1" t="s">
        <v>318</v>
      </c>
      <c r="B115" s="1" t="s">
        <v>319</v>
      </c>
    </row>
    <row r="116" spans="1:104">
      <c r="A116" s="1" t="s">
        <v>320</v>
      </c>
      <c r="B116" s="1" t="s">
        <v>321</v>
      </c>
      <c r="C116" s="4">
        <v>104883</v>
      </c>
      <c r="D116" s="4">
        <v>1208736</v>
      </c>
      <c r="E116" s="4">
        <v>58546</v>
      </c>
      <c r="F116" s="1">
        <v>0</v>
      </c>
      <c r="G116" s="4">
        <v>504558</v>
      </c>
      <c r="H116" s="4">
        <v>168332</v>
      </c>
      <c r="I116" s="4">
        <v>161178</v>
      </c>
      <c r="J116" s="4">
        <v>89315</v>
      </c>
      <c r="K116" s="4">
        <v>848972</v>
      </c>
      <c r="L116" s="1">
        <v>0</v>
      </c>
      <c r="M116" s="1">
        <v>0</v>
      </c>
      <c r="N116" s="1">
        <v>0</v>
      </c>
      <c r="O116" s="4">
        <v>40688</v>
      </c>
      <c r="P116" s="4">
        <v>53275</v>
      </c>
      <c r="Q116" s="4">
        <v>12479</v>
      </c>
      <c r="R116" s="4">
        <v>64532</v>
      </c>
      <c r="S116" s="4">
        <v>106419</v>
      </c>
      <c r="T116" s="1">
        <v>0</v>
      </c>
      <c r="U116" s="4">
        <v>189257</v>
      </c>
      <c r="V116" s="1">
        <v>0</v>
      </c>
      <c r="W116" s="4">
        <v>2373684</v>
      </c>
      <c r="X116" s="4">
        <v>45822</v>
      </c>
      <c r="Y116" s="4">
        <v>1362842</v>
      </c>
      <c r="Z116" s="4">
        <v>445034</v>
      </c>
      <c r="AA116" s="4">
        <v>165359</v>
      </c>
      <c r="AB116" s="4">
        <v>187491</v>
      </c>
      <c r="AC116" s="4">
        <v>11102</v>
      </c>
      <c r="AD116" s="4">
        <v>158199</v>
      </c>
      <c r="AE116" s="4">
        <v>70524</v>
      </c>
      <c r="AF116" s="1">
        <v>0</v>
      </c>
      <c r="AG116" s="4">
        <v>251044</v>
      </c>
      <c r="AH116" s="4">
        <v>620350</v>
      </c>
      <c r="AI116" s="1">
        <v>0</v>
      </c>
      <c r="AJ116" s="4">
        <v>106135</v>
      </c>
      <c r="AK116" s="4">
        <v>139933</v>
      </c>
      <c r="AL116" s="1">
        <v>0</v>
      </c>
      <c r="AM116" s="4">
        <v>1736609</v>
      </c>
      <c r="AN116" s="4">
        <v>109411</v>
      </c>
      <c r="AO116" s="1">
        <v>0</v>
      </c>
      <c r="AP116" s="4">
        <v>85032</v>
      </c>
      <c r="AQ116" s="4">
        <v>55912</v>
      </c>
      <c r="AR116" s="4">
        <v>1187057</v>
      </c>
      <c r="AS116" s="4">
        <v>91245</v>
      </c>
      <c r="AT116" s="4">
        <v>186505</v>
      </c>
      <c r="AU116" s="4">
        <v>42618</v>
      </c>
      <c r="AV116" s="4">
        <v>53168</v>
      </c>
      <c r="AW116" s="4">
        <v>255369</v>
      </c>
      <c r="AX116" s="4">
        <v>5516470</v>
      </c>
      <c r="AY116" s="4">
        <v>400930</v>
      </c>
      <c r="AZ116" s="4">
        <v>45839</v>
      </c>
      <c r="BA116" s="4">
        <v>37715</v>
      </c>
      <c r="BB116" s="1">
        <v>0</v>
      </c>
      <c r="BC116" s="4">
        <v>107928</v>
      </c>
      <c r="BD116" s="1">
        <v>0</v>
      </c>
      <c r="BE116" s="4">
        <v>1795037</v>
      </c>
      <c r="BF116" s="4">
        <v>46833</v>
      </c>
      <c r="BG116" s="4">
        <v>743688</v>
      </c>
      <c r="BH116" s="4">
        <v>641060</v>
      </c>
      <c r="BI116" s="4">
        <v>155035</v>
      </c>
      <c r="BJ116" s="4">
        <v>273021</v>
      </c>
      <c r="BK116" s="4">
        <v>81939</v>
      </c>
      <c r="BL116" s="4">
        <v>2210521</v>
      </c>
      <c r="BM116" s="4">
        <v>600416</v>
      </c>
      <c r="BN116" s="4">
        <v>70164</v>
      </c>
      <c r="BO116" s="4">
        <v>269050</v>
      </c>
      <c r="BP116" s="4">
        <v>1160074</v>
      </c>
      <c r="BQ116" s="4">
        <v>15410</v>
      </c>
      <c r="BR116" s="1">
        <v>0</v>
      </c>
      <c r="BS116" s="4">
        <v>303665</v>
      </c>
      <c r="BT116" s="4">
        <v>154954</v>
      </c>
      <c r="BU116" s="4">
        <v>185343</v>
      </c>
      <c r="BV116" s="4">
        <v>458536</v>
      </c>
      <c r="BW116" s="4">
        <v>65873</v>
      </c>
      <c r="BX116" s="4">
        <v>116301</v>
      </c>
      <c r="BY116" s="4">
        <v>356882</v>
      </c>
      <c r="BZ116" s="1">
        <v>0</v>
      </c>
      <c r="CA116" s="1">
        <v>0</v>
      </c>
      <c r="CB116" s="4">
        <v>679523</v>
      </c>
      <c r="CC116" s="4">
        <v>1403090</v>
      </c>
      <c r="CD116" s="4">
        <v>3094427</v>
      </c>
      <c r="CE116" s="4">
        <v>97637</v>
      </c>
      <c r="CF116" s="4">
        <v>281026</v>
      </c>
      <c r="CG116" s="4">
        <v>465279</v>
      </c>
      <c r="CH116" s="4">
        <v>247016</v>
      </c>
      <c r="CI116" s="4">
        <v>174874</v>
      </c>
      <c r="CJ116" s="4">
        <v>624360</v>
      </c>
      <c r="CK116" s="4">
        <v>728094</v>
      </c>
      <c r="CL116" s="4">
        <v>382450</v>
      </c>
      <c r="CM116" s="1">
        <v>0</v>
      </c>
      <c r="CN116" s="1">
        <v>0</v>
      </c>
      <c r="CO116" s="1">
        <v>0</v>
      </c>
      <c r="CP116" s="4">
        <v>788755</v>
      </c>
      <c r="CQ116" s="4">
        <v>74212</v>
      </c>
      <c r="CR116" s="4">
        <v>226963</v>
      </c>
      <c r="CS116" s="4">
        <v>353284</v>
      </c>
      <c r="CT116" s="4">
        <v>954115</v>
      </c>
      <c r="CU116" s="4">
        <v>1038917</v>
      </c>
      <c r="CV116" s="4">
        <v>819068</v>
      </c>
      <c r="CW116" s="4">
        <v>1423027</v>
      </c>
      <c r="CX116" s="4">
        <v>859359</v>
      </c>
      <c r="CY116" s="4">
        <v>3271</v>
      </c>
      <c r="CZ116" s="4">
        <v>3770</v>
      </c>
    </row>
    <row r="117" spans="1:104">
      <c r="A117" s="1" t="s">
        <v>322</v>
      </c>
      <c r="B117" s="1" t="s">
        <v>323</v>
      </c>
      <c r="C117" s="4">
        <v>63252</v>
      </c>
      <c r="D117" s="4">
        <v>1176360</v>
      </c>
      <c r="E117" s="4">
        <v>6599</v>
      </c>
      <c r="F117" s="1">
        <v>0</v>
      </c>
      <c r="G117" s="4">
        <v>643879</v>
      </c>
      <c r="H117" s="4">
        <v>245691</v>
      </c>
      <c r="I117" s="4">
        <v>109317</v>
      </c>
      <c r="J117" s="4">
        <v>143218</v>
      </c>
      <c r="K117" s="4">
        <v>785492</v>
      </c>
      <c r="L117" s="1">
        <v>0</v>
      </c>
      <c r="M117" s="1">
        <v>0</v>
      </c>
      <c r="N117" s="1">
        <v>0</v>
      </c>
      <c r="O117" s="4">
        <v>28858</v>
      </c>
      <c r="P117" s="4">
        <v>4214</v>
      </c>
      <c r="Q117" s="4">
        <v>7377</v>
      </c>
      <c r="R117" s="4">
        <v>25813</v>
      </c>
      <c r="S117" s="4">
        <v>59004</v>
      </c>
      <c r="T117" s="1">
        <v>0</v>
      </c>
      <c r="U117" s="4">
        <v>335891</v>
      </c>
      <c r="V117" s="1">
        <v>0</v>
      </c>
      <c r="W117" s="4">
        <v>1500338</v>
      </c>
      <c r="X117" s="4">
        <v>20682</v>
      </c>
      <c r="Y117" s="4">
        <v>1457546</v>
      </c>
      <c r="Z117" s="4">
        <v>314625</v>
      </c>
      <c r="AA117" s="4">
        <v>123506</v>
      </c>
      <c r="AB117" s="4">
        <v>451592</v>
      </c>
      <c r="AC117" s="4">
        <v>7635</v>
      </c>
      <c r="AD117" s="4">
        <v>88040</v>
      </c>
      <c r="AE117" s="4">
        <v>71517</v>
      </c>
      <c r="AF117" s="1">
        <v>0</v>
      </c>
      <c r="AG117" s="4">
        <v>231157</v>
      </c>
      <c r="AH117" s="4">
        <v>364460</v>
      </c>
      <c r="AI117" s="1">
        <v>0</v>
      </c>
      <c r="AJ117" s="4">
        <v>69288</v>
      </c>
      <c r="AK117" s="4">
        <v>95959</v>
      </c>
      <c r="AL117" s="1">
        <v>0</v>
      </c>
      <c r="AM117" s="4">
        <v>1522326</v>
      </c>
      <c r="AN117" s="4">
        <v>39849</v>
      </c>
      <c r="AO117" s="1">
        <v>0</v>
      </c>
      <c r="AP117" s="4">
        <v>91260</v>
      </c>
      <c r="AQ117" s="4">
        <v>65922</v>
      </c>
      <c r="AR117" s="4">
        <v>461208</v>
      </c>
      <c r="AS117" s="4">
        <v>19717</v>
      </c>
      <c r="AT117" s="4">
        <v>77315</v>
      </c>
      <c r="AU117" s="4">
        <v>13945</v>
      </c>
      <c r="AV117" s="4">
        <v>43365</v>
      </c>
      <c r="AW117" s="4">
        <v>211153</v>
      </c>
      <c r="AX117" s="4">
        <v>4154949</v>
      </c>
      <c r="AY117" s="4">
        <v>377734</v>
      </c>
      <c r="AZ117" s="4">
        <v>22409</v>
      </c>
      <c r="BA117" s="4">
        <v>64517</v>
      </c>
      <c r="BB117" s="1">
        <v>0</v>
      </c>
      <c r="BC117" s="4">
        <v>63279</v>
      </c>
      <c r="BD117" s="4">
        <v>1428</v>
      </c>
      <c r="BE117" s="4">
        <v>1841409</v>
      </c>
      <c r="BF117" s="4">
        <v>24200</v>
      </c>
      <c r="BG117" s="4">
        <v>513848</v>
      </c>
      <c r="BH117" s="4">
        <v>495750</v>
      </c>
      <c r="BI117" s="4">
        <v>150459</v>
      </c>
      <c r="BJ117" s="4">
        <v>128981</v>
      </c>
      <c r="BK117" s="4">
        <v>16396</v>
      </c>
      <c r="BL117" s="4">
        <v>1733765</v>
      </c>
      <c r="BM117" s="4">
        <v>382180</v>
      </c>
      <c r="BN117" s="4">
        <v>73481</v>
      </c>
      <c r="BO117" s="4">
        <v>67712</v>
      </c>
      <c r="BP117" s="4">
        <v>1317167</v>
      </c>
      <c r="BQ117" s="4">
        <v>5025</v>
      </c>
      <c r="BR117" s="1">
        <v>0</v>
      </c>
      <c r="BS117" s="4">
        <v>62252</v>
      </c>
      <c r="BT117" s="4">
        <v>61586</v>
      </c>
      <c r="BU117" s="4">
        <v>278812</v>
      </c>
      <c r="BV117" s="4">
        <v>309489</v>
      </c>
      <c r="BW117" s="4">
        <v>9034</v>
      </c>
      <c r="BX117" s="4">
        <v>57534</v>
      </c>
      <c r="BY117" s="4">
        <v>102480</v>
      </c>
      <c r="BZ117" s="1">
        <v>0</v>
      </c>
      <c r="CA117" s="1">
        <v>0</v>
      </c>
      <c r="CB117" s="4">
        <v>846078</v>
      </c>
      <c r="CC117" s="4">
        <v>963055</v>
      </c>
      <c r="CD117" s="4">
        <v>1278671</v>
      </c>
      <c r="CE117" s="4">
        <v>85453</v>
      </c>
      <c r="CF117" s="4">
        <v>393468</v>
      </c>
      <c r="CG117" s="4">
        <v>510832</v>
      </c>
      <c r="CH117" s="4">
        <v>143786</v>
      </c>
      <c r="CI117" s="4">
        <v>145868</v>
      </c>
      <c r="CJ117" s="4">
        <v>308765</v>
      </c>
      <c r="CK117" s="4">
        <v>582896</v>
      </c>
      <c r="CL117" s="4">
        <v>294447</v>
      </c>
      <c r="CM117" s="1">
        <v>0</v>
      </c>
      <c r="CN117" s="1">
        <v>0</v>
      </c>
      <c r="CO117" s="1">
        <v>0</v>
      </c>
      <c r="CP117" s="4">
        <v>645740</v>
      </c>
      <c r="CQ117" s="4">
        <v>107661</v>
      </c>
      <c r="CR117" s="4">
        <v>46532</v>
      </c>
      <c r="CS117" s="4">
        <v>184280</v>
      </c>
      <c r="CT117" s="1">
        <v>0</v>
      </c>
      <c r="CU117" s="4">
        <v>672935</v>
      </c>
      <c r="CV117" s="4">
        <v>1359184</v>
      </c>
      <c r="CW117" s="4">
        <v>863556</v>
      </c>
      <c r="CX117" s="4">
        <v>57832</v>
      </c>
      <c r="CY117" s="1">
        <v>0</v>
      </c>
      <c r="CZ117" s="1">
        <v>0</v>
      </c>
    </row>
    <row r="118" spans="1:104">
      <c r="A118" s="1" t="s">
        <v>324</v>
      </c>
      <c r="B118" s="1" t="s">
        <v>325</v>
      </c>
      <c r="C118" s="4">
        <v>20726</v>
      </c>
      <c r="D118" s="4">
        <v>511186</v>
      </c>
      <c r="E118" s="4">
        <v>4724</v>
      </c>
      <c r="F118" s="1">
        <v>0</v>
      </c>
      <c r="G118" s="4">
        <v>181528</v>
      </c>
      <c r="H118" s="4">
        <v>16358</v>
      </c>
      <c r="I118" s="4">
        <v>21377</v>
      </c>
      <c r="J118" s="4">
        <v>15380</v>
      </c>
      <c r="K118" s="4">
        <v>239193</v>
      </c>
      <c r="L118" s="1">
        <v>0</v>
      </c>
      <c r="M118" s="1">
        <v>0</v>
      </c>
      <c r="N118" s="1">
        <v>0</v>
      </c>
      <c r="O118" s="4">
        <v>6974</v>
      </c>
      <c r="P118" s="4">
        <v>1184</v>
      </c>
      <c r="Q118" s="4">
        <v>6557</v>
      </c>
      <c r="R118" s="4">
        <v>3876</v>
      </c>
      <c r="S118" s="4">
        <v>23920</v>
      </c>
      <c r="T118" s="1">
        <v>0</v>
      </c>
      <c r="U118" s="4">
        <v>377254</v>
      </c>
      <c r="V118" s="1">
        <v>0</v>
      </c>
      <c r="W118" s="4">
        <v>973434</v>
      </c>
      <c r="X118" s="4">
        <v>11513</v>
      </c>
      <c r="Y118" s="4">
        <v>546804</v>
      </c>
      <c r="Z118" s="4">
        <v>151353</v>
      </c>
      <c r="AA118" s="4">
        <v>22217</v>
      </c>
      <c r="AB118" s="4">
        <v>99546</v>
      </c>
      <c r="AC118" s="4">
        <v>1868</v>
      </c>
      <c r="AD118" s="4">
        <v>26908</v>
      </c>
      <c r="AE118" s="4">
        <v>23654</v>
      </c>
      <c r="AF118" s="1">
        <v>0</v>
      </c>
      <c r="AG118" s="4">
        <v>70310</v>
      </c>
      <c r="AH118" s="4">
        <v>56341</v>
      </c>
      <c r="AI118" s="1">
        <v>0</v>
      </c>
      <c r="AJ118" s="4">
        <v>3709</v>
      </c>
      <c r="AK118" s="4">
        <v>38111</v>
      </c>
      <c r="AL118" s="1">
        <v>0</v>
      </c>
      <c r="AM118" s="4">
        <v>388502</v>
      </c>
      <c r="AN118" s="4">
        <v>16466</v>
      </c>
      <c r="AO118" s="1">
        <v>0</v>
      </c>
      <c r="AP118" s="4">
        <v>48455</v>
      </c>
      <c r="AQ118" s="4">
        <v>5786</v>
      </c>
      <c r="AR118" s="4">
        <v>165104</v>
      </c>
      <c r="AS118" s="4">
        <v>17567</v>
      </c>
      <c r="AT118" s="4">
        <v>51760</v>
      </c>
      <c r="AU118" s="4">
        <v>13959</v>
      </c>
      <c r="AV118" s="4">
        <v>11989</v>
      </c>
      <c r="AW118" s="4">
        <v>73805</v>
      </c>
      <c r="AX118" s="4">
        <v>2832726</v>
      </c>
      <c r="AY118" s="4">
        <v>353149</v>
      </c>
      <c r="AZ118" s="4">
        <v>13501</v>
      </c>
      <c r="BA118" s="4">
        <v>2050</v>
      </c>
      <c r="BB118" s="1">
        <v>0</v>
      </c>
      <c r="BC118" s="4">
        <v>4798</v>
      </c>
      <c r="BD118" s="4">
        <v>9447</v>
      </c>
      <c r="BE118" s="4">
        <v>953717</v>
      </c>
      <c r="BF118" s="4">
        <v>151975</v>
      </c>
      <c r="BG118" s="4">
        <v>148269</v>
      </c>
      <c r="BH118" s="4">
        <v>264378</v>
      </c>
      <c r="BI118" s="4">
        <v>174496</v>
      </c>
      <c r="BJ118" s="4">
        <v>29129</v>
      </c>
      <c r="BK118" s="4">
        <v>9683</v>
      </c>
      <c r="BL118" s="4">
        <v>514453</v>
      </c>
      <c r="BM118" s="4">
        <v>343164</v>
      </c>
      <c r="BN118" s="4">
        <v>67242</v>
      </c>
      <c r="BO118" s="4">
        <v>156092</v>
      </c>
      <c r="BP118" s="4">
        <v>177241</v>
      </c>
      <c r="BQ118" s="1">
        <v>701</v>
      </c>
      <c r="BR118" s="1">
        <v>0</v>
      </c>
      <c r="BS118" s="4">
        <v>31308</v>
      </c>
      <c r="BT118" s="4">
        <v>6809</v>
      </c>
      <c r="BU118" s="4">
        <v>198674</v>
      </c>
      <c r="BV118" s="4">
        <v>100770</v>
      </c>
      <c r="BW118" s="4">
        <v>9766</v>
      </c>
      <c r="BX118" s="4">
        <v>39276</v>
      </c>
      <c r="BY118" s="4">
        <v>50521</v>
      </c>
      <c r="BZ118" s="1">
        <v>0</v>
      </c>
      <c r="CA118" s="1">
        <v>0</v>
      </c>
      <c r="CB118" s="4">
        <v>187100</v>
      </c>
      <c r="CC118" s="4">
        <v>259814</v>
      </c>
      <c r="CD118" s="4">
        <v>563359</v>
      </c>
      <c r="CE118" s="4">
        <v>259234</v>
      </c>
      <c r="CF118" s="4">
        <v>162199</v>
      </c>
      <c r="CG118" s="4">
        <v>448543</v>
      </c>
      <c r="CH118" s="4">
        <v>48077</v>
      </c>
      <c r="CI118" s="4">
        <v>46206</v>
      </c>
      <c r="CJ118" s="4">
        <v>211052</v>
      </c>
      <c r="CK118" s="4">
        <v>607443</v>
      </c>
      <c r="CL118" s="4">
        <v>144910</v>
      </c>
      <c r="CM118" s="1">
        <v>0</v>
      </c>
      <c r="CN118" s="1">
        <v>0</v>
      </c>
      <c r="CO118" s="1">
        <v>0</v>
      </c>
      <c r="CP118" s="4">
        <v>133879</v>
      </c>
      <c r="CQ118" s="4">
        <v>7036</v>
      </c>
      <c r="CR118" s="4">
        <v>7767</v>
      </c>
      <c r="CS118" s="4">
        <v>73934</v>
      </c>
      <c r="CT118" s="4">
        <v>50219</v>
      </c>
      <c r="CU118" s="4">
        <v>323393</v>
      </c>
      <c r="CV118" s="4">
        <v>229742</v>
      </c>
      <c r="CW118" s="4">
        <v>335215</v>
      </c>
      <c r="CX118" s="4">
        <v>153329</v>
      </c>
      <c r="CY118" s="4">
        <v>4124</v>
      </c>
      <c r="CZ118" s="1">
        <v>0</v>
      </c>
    </row>
    <row r="119" spans="1:104">
      <c r="A119" s="1" t="s">
        <v>326</v>
      </c>
      <c r="B119" s="1" t="s">
        <v>327</v>
      </c>
      <c r="C119" s="1">
        <v>0</v>
      </c>
      <c r="E119" s="1">
        <v>0</v>
      </c>
      <c r="F119" s="1">
        <v>0</v>
      </c>
      <c r="G119" s="1">
        <v>0</v>
      </c>
      <c r="H119" s="1">
        <v>0</v>
      </c>
      <c r="I119" s="1">
        <v>0</v>
      </c>
      <c r="J119" s="1">
        <v>0</v>
      </c>
      <c r="K119" s="1">
        <v>0</v>
      </c>
      <c r="L119" s="1">
        <v>0</v>
      </c>
      <c r="M119" s="1">
        <v>0</v>
      </c>
      <c r="N119" s="1">
        <v>0</v>
      </c>
      <c r="O119" s="1">
        <v>0</v>
      </c>
      <c r="P119" s="1">
        <v>0</v>
      </c>
      <c r="Q119" s="1">
        <v>0</v>
      </c>
      <c r="R119" s="1">
        <v>0</v>
      </c>
      <c r="S119" s="1">
        <v>0</v>
      </c>
      <c r="T119" s="1">
        <v>0</v>
      </c>
      <c r="V119" s="1">
        <v>0</v>
      </c>
      <c r="W119" s="1">
        <v>0</v>
      </c>
      <c r="X119" s="1">
        <v>0</v>
      </c>
      <c r="Y119" s="4">
        <v>70443</v>
      </c>
      <c r="Z119" s="1">
        <v>0</v>
      </c>
      <c r="AA119" s="1">
        <v>0</v>
      </c>
      <c r="AB119" s="1">
        <v>0</v>
      </c>
      <c r="AC119" s="1">
        <v>0</v>
      </c>
      <c r="AD119" s="4">
        <v>44693</v>
      </c>
      <c r="AE119" s="1">
        <v>0</v>
      </c>
      <c r="AF119" s="1">
        <v>0</v>
      </c>
      <c r="AG119" s="1">
        <v>0</v>
      </c>
      <c r="AH119" s="1">
        <v>0</v>
      </c>
      <c r="AI119" s="1">
        <v>0</v>
      </c>
      <c r="AJ119" s="1">
        <v>0</v>
      </c>
      <c r="AK119" s="1">
        <v>0</v>
      </c>
      <c r="AL119" s="1">
        <v>0</v>
      </c>
      <c r="AM119" s="4">
        <v>222437</v>
      </c>
      <c r="AN119" s="1">
        <v>0</v>
      </c>
      <c r="AO119" s="1">
        <v>0</v>
      </c>
      <c r="AP119" s="1">
        <v>0</v>
      </c>
      <c r="AQ119" s="1">
        <v>0</v>
      </c>
      <c r="AS119" s="1">
        <v>0</v>
      </c>
      <c r="AT119" s="1">
        <v>0</v>
      </c>
      <c r="AU119" s="1">
        <v>0</v>
      </c>
      <c r="AV119" s="1">
        <v>0</v>
      </c>
      <c r="AX119" s="4">
        <v>90275</v>
      </c>
      <c r="AY119" s="1">
        <v>0</v>
      </c>
      <c r="AZ119" s="1">
        <v>0</v>
      </c>
      <c r="BA119" s="1">
        <v>0</v>
      </c>
      <c r="BB119" s="1">
        <v>0</v>
      </c>
      <c r="BC119" s="1">
        <v>0</v>
      </c>
      <c r="BD119" s="1">
        <v>0</v>
      </c>
      <c r="BF119" s="1">
        <v>0</v>
      </c>
      <c r="BG119" s="1">
        <v>0</v>
      </c>
      <c r="BH119" s="1">
        <v>0</v>
      </c>
      <c r="BI119" s="1">
        <v>0</v>
      </c>
      <c r="BJ119" s="1">
        <v>0</v>
      </c>
      <c r="BK119" s="1">
        <v>0</v>
      </c>
      <c r="BL119" s="1">
        <v>0</v>
      </c>
      <c r="BM119" s="4">
        <v>280725</v>
      </c>
      <c r="BN119" s="1">
        <v>0</v>
      </c>
      <c r="BO119" s="1">
        <v>0</v>
      </c>
      <c r="BP119" s="1">
        <v>0</v>
      </c>
      <c r="BQ119" s="1">
        <v>0</v>
      </c>
      <c r="BR119" s="1">
        <v>0</v>
      </c>
      <c r="BS119" s="1">
        <v>0</v>
      </c>
      <c r="BT119" s="1">
        <v>0</v>
      </c>
      <c r="BU119" s="1">
        <v>0</v>
      </c>
      <c r="BV119" s="1">
        <v>0</v>
      </c>
      <c r="BW119" s="1">
        <v>0</v>
      </c>
      <c r="BX119" s="1">
        <v>0</v>
      </c>
      <c r="BY119" s="1">
        <v>0</v>
      </c>
      <c r="BZ119" s="1">
        <v>0</v>
      </c>
      <c r="CA119" s="1">
        <v>0</v>
      </c>
      <c r="CB119" s="4">
        <v>95814</v>
      </c>
      <c r="CC119" s="1">
        <v>0</v>
      </c>
      <c r="CD119" s="1">
        <v>0</v>
      </c>
      <c r="CE119" s="1">
        <v>0</v>
      </c>
      <c r="CF119" s="1">
        <v>0</v>
      </c>
      <c r="CG119" s="1">
        <v>0</v>
      </c>
      <c r="CH119" s="1">
        <v>0</v>
      </c>
      <c r="CI119" s="1">
        <v>0</v>
      </c>
      <c r="CJ119" s="1">
        <v>0</v>
      </c>
      <c r="CK119" s="1">
        <v>0</v>
      </c>
      <c r="CL119" s="1">
        <v>0</v>
      </c>
      <c r="CM119" s="1">
        <v>0</v>
      </c>
      <c r="CN119" s="1">
        <v>0</v>
      </c>
      <c r="CO119" s="1">
        <v>0</v>
      </c>
      <c r="CP119" s="1">
        <v>0</v>
      </c>
      <c r="CQ119" s="1">
        <v>0</v>
      </c>
      <c r="CR119" s="1">
        <v>0</v>
      </c>
      <c r="CS119" s="1">
        <v>0</v>
      </c>
      <c r="CT119" s="1">
        <v>0</v>
      </c>
      <c r="CV119" s="1">
        <v>0</v>
      </c>
      <c r="CW119" s="4">
        <v>40896</v>
      </c>
      <c r="CX119" s="1">
        <v>0</v>
      </c>
      <c r="CY119" s="1">
        <v>0</v>
      </c>
      <c r="CZ119" s="1">
        <v>0</v>
      </c>
    </row>
    <row r="120" spans="1:104">
      <c r="A120" s="1" t="s">
        <v>328</v>
      </c>
      <c r="B120" s="1" t="s">
        <v>329</v>
      </c>
      <c r="C120" s="4">
        <v>241701</v>
      </c>
      <c r="D120" s="4">
        <v>2228219</v>
      </c>
      <c r="E120" s="4">
        <v>135873</v>
      </c>
      <c r="F120" s="1">
        <v>0</v>
      </c>
      <c r="G120" s="4">
        <v>813322</v>
      </c>
      <c r="H120" s="4">
        <v>408936</v>
      </c>
      <c r="I120" s="4">
        <v>255440</v>
      </c>
      <c r="J120" s="4">
        <v>185799</v>
      </c>
      <c r="K120" s="4">
        <v>1154607</v>
      </c>
      <c r="L120" s="1">
        <v>0</v>
      </c>
      <c r="M120" s="1">
        <v>0</v>
      </c>
      <c r="N120" s="1">
        <v>0</v>
      </c>
      <c r="O120" s="4">
        <v>160700</v>
      </c>
      <c r="P120" s="4">
        <v>72699</v>
      </c>
      <c r="Q120" s="4">
        <v>73031</v>
      </c>
      <c r="R120" s="4">
        <v>108178</v>
      </c>
      <c r="S120" s="4">
        <v>257834</v>
      </c>
      <c r="T120" s="1">
        <v>0</v>
      </c>
      <c r="U120" s="4">
        <v>529805</v>
      </c>
      <c r="V120" s="1">
        <v>0</v>
      </c>
      <c r="W120" s="4">
        <v>3188415</v>
      </c>
      <c r="X120" s="4">
        <v>115561</v>
      </c>
      <c r="Y120" s="4">
        <v>1747671</v>
      </c>
      <c r="Z120" s="4">
        <v>895139</v>
      </c>
      <c r="AA120" s="4">
        <v>635365</v>
      </c>
      <c r="AB120" s="4">
        <v>808250</v>
      </c>
      <c r="AC120" s="4">
        <v>73305</v>
      </c>
      <c r="AD120" s="4">
        <v>343409</v>
      </c>
      <c r="AE120" s="4">
        <v>148226</v>
      </c>
      <c r="AF120" s="1">
        <v>0</v>
      </c>
      <c r="AG120" s="4">
        <v>593357</v>
      </c>
      <c r="AH120" s="4">
        <v>1056218</v>
      </c>
      <c r="AI120" s="1">
        <v>0</v>
      </c>
      <c r="AJ120" s="4">
        <v>156160</v>
      </c>
      <c r="AK120" s="4">
        <v>517097</v>
      </c>
      <c r="AL120" s="1">
        <v>0</v>
      </c>
      <c r="AM120" s="4">
        <v>2235061</v>
      </c>
      <c r="AN120" s="4">
        <v>210386</v>
      </c>
      <c r="AO120" s="1">
        <v>0</v>
      </c>
      <c r="AP120" s="4">
        <v>356670</v>
      </c>
      <c r="AQ120" s="4">
        <v>160982</v>
      </c>
      <c r="AR120" s="4">
        <v>1644223</v>
      </c>
      <c r="AS120" s="4">
        <v>141146</v>
      </c>
      <c r="AT120" s="4">
        <v>466807</v>
      </c>
      <c r="AU120" s="4">
        <v>77235</v>
      </c>
      <c r="AV120" s="4">
        <v>146765</v>
      </c>
      <c r="AW120" s="4">
        <v>515281</v>
      </c>
      <c r="AX120" s="4">
        <v>5972258</v>
      </c>
      <c r="AY120" s="4">
        <v>932622</v>
      </c>
      <c r="AZ120" s="4">
        <v>109474</v>
      </c>
      <c r="BA120" s="4">
        <v>116504</v>
      </c>
      <c r="BB120" s="1">
        <v>0</v>
      </c>
      <c r="BC120" s="4">
        <v>259557</v>
      </c>
      <c r="BD120" s="4">
        <v>79670</v>
      </c>
      <c r="BE120" s="4">
        <v>2548866</v>
      </c>
      <c r="BF120" s="4">
        <v>195860</v>
      </c>
      <c r="BG120" s="4">
        <v>1125033</v>
      </c>
      <c r="BH120" s="4">
        <v>1283924</v>
      </c>
      <c r="BI120" s="4">
        <v>665583</v>
      </c>
      <c r="BJ120" s="4">
        <v>368731</v>
      </c>
      <c r="BK120" s="4">
        <v>231860</v>
      </c>
      <c r="BL120" s="4">
        <v>2373773</v>
      </c>
      <c r="BM120" s="4">
        <v>844040</v>
      </c>
      <c r="BN120" s="4">
        <v>207512</v>
      </c>
      <c r="BO120" s="4">
        <v>499256</v>
      </c>
      <c r="BP120" s="4">
        <v>1284496</v>
      </c>
      <c r="BQ120" s="4">
        <v>53866</v>
      </c>
      <c r="BR120" s="1">
        <v>0</v>
      </c>
      <c r="BS120" s="4">
        <v>576386</v>
      </c>
      <c r="BT120" s="4">
        <v>502647</v>
      </c>
      <c r="BU120" s="4">
        <v>567802</v>
      </c>
      <c r="BV120" s="4">
        <v>583714</v>
      </c>
      <c r="BW120" s="4">
        <v>309742</v>
      </c>
      <c r="BX120" s="4">
        <v>418485</v>
      </c>
      <c r="BY120" s="4">
        <v>727847</v>
      </c>
      <c r="BZ120" s="1">
        <v>0</v>
      </c>
      <c r="CA120" s="1">
        <v>0</v>
      </c>
      <c r="CB120" s="4">
        <v>1299733</v>
      </c>
      <c r="CC120" s="4">
        <v>2150843</v>
      </c>
      <c r="CD120" s="4">
        <v>2827345</v>
      </c>
      <c r="CE120" s="4">
        <v>256198</v>
      </c>
      <c r="CF120" s="4">
        <v>448230</v>
      </c>
      <c r="CG120" s="4">
        <v>869476</v>
      </c>
      <c r="CH120" s="4">
        <v>295963</v>
      </c>
      <c r="CI120" s="4">
        <v>234194</v>
      </c>
      <c r="CJ120" s="4">
        <v>658762</v>
      </c>
      <c r="CK120" s="4">
        <v>1185770</v>
      </c>
      <c r="CL120" s="4">
        <v>678779</v>
      </c>
      <c r="CM120" s="1">
        <v>0</v>
      </c>
      <c r="CN120" s="1">
        <v>0</v>
      </c>
      <c r="CO120" s="1">
        <v>0</v>
      </c>
      <c r="CP120" s="4">
        <v>1937180</v>
      </c>
      <c r="CQ120" s="4">
        <v>459579</v>
      </c>
      <c r="CR120" s="4">
        <v>412801</v>
      </c>
      <c r="CS120" s="4">
        <v>546097</v>
      </c>
      <c r="CT120" s="1">
        <v>0</v>
      </c>
      <c r="CU120" s="4">
        <v>1594438</v>
      </c>
      <c r="CV120" s="4">
        <v>871925</v>
      </c>
      <c r="CW120" s="4">
        <v>2096752</v>
      </c>
      <c r="CX120" s="4">
        <v>1023127</v>
      </c>
      <c r="CY120" s="4">
        <v>59552</v>
      </c>
      <c r="CZ120" s="1">
        <v>0</v>
      </c>
    </row>
    <row r="121" spans="1:104">
      <c r="A121" s="1" t="s">
        <v>330</v>
      </c>
      <c r="B121" s="1" t="s">
        <v>331</v>
      </c>
      <c r="C121" s="4">
        <v>798829</v>
      </c>
      <c r="D121" s="4">
        <v>5508387</v>
      </c>
      <c r="E121" s="4">
        <v>372237</v>
      </c>
      <c r="F121" s="1">
        <v>0</v>
      </c>
      <c r="G121" s="4">
        <v>2022187</v>
      </c>
      <c r="H121" s="4">
        <v>973772</v>
      </c>
      <c r="I121" s="4">
        <v>753448</v>
      </c>
      <c r="J121" s="4">
        <v>540461</v>
      </c>
      <c r="K121" s="4">
        <v>3096969</v>
      </c>
      <c r="L121" s="1">
        <v>0</v>
      </c>
      <c r="M121" s="1">
        <v>0</v>
      </c>
      <c r="N121" s="1">
        <v>0</v>
      </c>
      <c r="O121" s="4">
        <v>423143</v>
      </c>
      <c r="P121" s="4">
        <v>239245</v>
      </c>
      <c r="Q121" s="4">
        <v>229892</v>
      </c>
      <c r="R121" s="4">
        <v>258827</v>
      </c>
      <c r="S121" s="4">
        <v>688668</v>
      </c>
      <c r="T121" s="1">
        <v>0</v>
      </c>
      <c r="U121" s="4">
        <v>1333830</v>
      </c>
      <c r="V121" s="1">
        <v>0</v>
      </c>
      <c r="W121" s="4">
        <v>7410379</v>
      </c>
      <c r="X121" s="4">
        <v>317939</v>
      </c>
      <c r="Y121" s="4">
        <v>4120710</v>
      </c>
      <c r="Z121" s="4">
        <v>2314734</v>
      </c>
      <c r="AA121" s="4">
        <v>1532077</v>
      </c>
      <c r="AB121" s="4">
        <v>2041885</v>
      </c>
      <c r="AC121" s="4">
        <v>196321</v>
      </c>
      <c r="AD121" s="4">
        <v>978699</v>
      </c>
      <c r="AE121" s="4">
        <v>364368</v>
      </c>
      <c r="AF121" s="1">
        <v>0</v>
      </c>
      <c r="AG121" s="4">
        <v>1507695</v>
      </c>
      <c r="AH121" s="4">
        <v>2787687</v>
      </c>
      <c r="AI121" s="1">
        <v>0</v>
      </c>
      <c r="AJ121" s="4">
        <v>474042</v>
      </c>
      <c r="AK121" s="4">
        <v>1579162</v>
      </c>
      <c r="AL121" s="1">
        <v>0</v>
      </c>
      <c r="AM121" s="4">
        <v>5328918</v>
      </c>
      <c r="AN121" s="4">
        <v>584092</v>
      </c>
      <c r="AO121" s="1">
        <v>0</v>
      </c>
      <c r="AP121" s="4">
        <v>800223</v>
      </c>
      <c r="AQ121" s="4">
        <v>455435</v>
      </c>
      <c r="AR121" s="4">
        <v>4024600</v>
      </c>
      <c r="AS121" s="4">
        <v>335536</v>
      </c>
      <c r="AT121" s="4">
        <v>1224479</v>
      </c>
      <c r="AU121" s="4">
        <v>199455</v>
      </c>
      <c r="AV121" s="4">
        <v>365333</v>
      </c>
      <c r="AW121" s="4">
        <v>1258945</v>
      </c>
      <c r="AX121" s="4">
        <v>14497682</v>
      </c>
      <c r="AY121" s="4">
        <v>2411409</v>
      </c>
      <c r="AZ121" s="4">
        <v>288197</v>
      </c>
      <c r="BA121" s="4">
        <v>285842</v>
      </c>
      <c r="BB121" s="1">
        <v>0</v>
      </c>
      <c r="BC121" s="4">
        <v>675849</v>
      </c>
      <c r="BD121" s="4">
        <v>231372</v>
      </c>
      <c r="BE121" s="4">
        <v>7892706</v>
      </c>
      <c r="BF121" s="4">
        <v>570421</v>
      </c>
      <c r="BG121" s="4">
        <v>2543268</v>
      </c>
      <c r="BH121" s="4">
        <v>2856137</v>
      </c>
      <c r="BI121" s="4">
        <v>1626738</v>
      </c>
      <c r="BJ121" s="4">
        <v>984733</v>
      </c>
      <c r="BK121" s="4">
        <v>616320</v>
      </c>
      <c r="BL121" s="4">
        <v>4770614</v>
      </c>
      <c r="BM121" s="4">
        <v>2212295</v>
      </c>
      <c r="BN121" s="4">
        <v>546626</v>
      </c>
      <c r="BO121" s="4">
        <v>1125376</v>
      </c>
      <c r="BP121" s="4">
        <v>2686031</v>
      </c>
      <c r="BQ121" s="4">
        <v>120339</v>
      </c>
      <c r="BR121" s="1">
        <v>0</v>
      </c>
      <c r="BS121" s="4">
        <v>1573103</v>
      </c>
      <c r="BT121" s="4">
        <v>1299968</v>
      </c>
      <c r="BU121" s="4">
        <v>1534022</v>
      </c>
      <c r="BV121" s="4">
        <v>1543511</v>
      </c>
      <c r="BW121" s="4">
        <v>824636</v>
      </c>
      <c r="BX121" s="4">
        <v>1052667</v>
      </c>
      <c r="BY121" s="4">
        <v>1935020</v>
      </c>
      <c r="BZ121" s="1">
        <v>0</v>
      </c>
      <c r="CA121" s="1">
        <v>0</v>
      </c>
      <c r="CB121" s="4">
        <v>3253017</v>
      </c>
      <c r="CC121" s="4">
        <v>5721556</v>
      </c>
      <c r="CD121" s="4">
        <v>6272411</v>
      </c>
      <c r="CE121" s="4">
        <v>672196</v>
      </c>
      <c r="CF121" s="4">
        <v>1099530</v>
      </c>
      <c r="CG121" s="4">
        <v>2297616</v>
      </c>
      <c r="CH121" s="4">
        <v>751312</v>
      </c>
      <c r="CI121" s="4">
        <v>732302</v>
      </c>
      <c r="CJ121" s="4">
        <v>1576535</v>
      </c>
      <c r="CK121" s="4">
        <v>2787099</v>
      </c>
      <c r="CL121" s="4">
        <v>1768272</v>
      </c>
      <c r="CM121" s="1">
        <v>0</v>
      </c>
      <c r="CN121" s="1">
        <v>0</v>
      </c>
      <c r="CO121" s="1">
        <v>0</v>
      </c>
      <c r="CP121" s="4">
        <v>4813614</v>
      </c>
      <c r="CQ121" s="4">
        <v>1163338</v>
      </c>
      <c r="CR121" s="4">
        <v>1136737</v>
      </c>
      <c r="CS121" s="4">
        <v>1384516</v>
      </c>
      <c r="CT121" s="4">
        <v>838431</v>
      </c>
      <c r="CU121" s="4">
        <v>3881025</v>
      </c>
      <c r="CV121" s="4">
        <v>1351486</v>
      </c>
      <c r="CW121" s="4">
        <v>4721801</v>
      </c>
      <c r="CX121" s="4">
        <v>2452187</v>
      </c>
      <c r="CY121" s="4">
        <v>193468</v>
      </c>
      <c r="CZ121" s="4">
        <v>156368</v>
      </c>
    </row>
    <row r="122" spans="1:104">
      <c r="A122" s="1" t="s">
        <v>332</v>
      </c>
      <c r="B122" s="1" t="s">
        <v>333</v>
      </c>
      <c r="C122" s="4">
        <v>24489</v>
      </c>
      <c r="D122" s="4">
        <v>82664</v>
      </c>
      <c r="E122" s="4">
        <v>12623</v>
      </c>
      <c r="F122" s="1">
        <v>0</v>
      </c>
      <c r="G122" s="4">
        <v>61060</v>
      </c>
      <c r="H122" s="4">
        <v>25097</v>
      </c>
      <c r="I122" s="4">
        <v>18154</v>
      </c>
      <c r="J122" s="4">
        <v>9077</v>
      </c>
      <c r="K122" s="4">
        <v>64952</v>
      </c>
      <c r="L122" s="1">
        <v>0</v>
      </c>
      <c r="M122" s="1">
        <v>0</v>
      </c>
      <c r="N122" s="1">
        <v>0</v>
      </c>
      <c r="O122" s="4">
        <v>22505</v>
      </c>
      <c r="P122" s="4">
        <v>10695</v>
      </c>
      <c r="Q122" s="4">
        <v>9303</v>
      </c>
      <c r="R122" s="4">
        <v>23607</v>
      </c>
      <c r="S122" s="4">
        <v>20248</v>
      </c>
      <c r="T122" s="1">
        <v>0</v>
      </c>
      <c r="U122" s="4">
        <v>23342</v>
      </c>
      <c r="V122" s="1">
        <v>0</v>
      </c>
      <c r="W122" s="4">
        <v>117550</v>
      </c>
      <c r="X122" s="4">
        <v>18122</v>
      </c>
      <c r="Y122" s="4">
        <v>70682</v>
      </c>
      <c r="Z122" s="4">
        <v>42265</v>
      </c>
      <c r="AA122" s="4">
        <v>36397</v>
      </c>
      <c r="AB122" s="4">
        <v>45994</v>
      </c>
      <c r="AC122" s="4">
        <v>1868</v>
      </c>
      <c r="AD122" s="4">
        <v>18286</v>
      </c>
      <c r="AE122" s="4">
        <v>8077</v>
      </c>
      <c r="AF122" s="1">
        <v>0</v>
      </c>
      <c r="AG122" s="4">
        <v>20601</v>
      </c>
      <c r="AH122" s="4">
        <v>39480</v>
      </c>
      <c r="AI122" s="1">
        <v>0</v>
      </c>
      <c r="AJ122" s="4">
        <v>4987</v>
      </c>
      <c r="AK122" s="4">
        <v>8498</v>
      </c>
      <c r="AL122" s="1">
        <v>0</v>
      </c>
      <c r="AM122" s="4">
        <v>122266</v>
      </c>
      <c r="AN122" s="4">
        <v>9508</v>
      </c>
      <c r="AO122" s="1">
        <v>0</v>
      </c>
      <c r="AP122" s="4">
        <v>17720</v>
      </c>
      <c r="AQ122" s="4">
        <v>13948</v>
      </c>
      <c r="AR122" s="4">
        <v>90558</v>
      </c>
      <c r="AS122" s="4">
        <v>11292</v>
      </c>
      <c r="AT122" s="4">
        <v>27927</v>
      </c>
      <c r="AU122" s="4">
        <v>1525</v>
      </c>
      <c r="AV122" s="4">
        <v>10333</v>
      </c>
      <c r="AW122" s="4">
        <v>20802</v>
      </c>
      <c r="AX122" s="4">
        <v>215327</v>
      </c>
      <c r="AY122" s="4">
        <v>35276</v>
      </c>
      <c r="AZ122" s="4">
        <v>3253</v>
      </c>
      <c r="BA122" s="4">
        <v>7198</v>
      </c>
      <c r="BB122" s="1">
        <v>0</v>
      </c>
      <c r="BC122" s="4">
        <v>23693</v>
      </c>
      <c r="BD122" s="4">
        <v>6323</v>
      </c>
      <c r="BE122" s="4">
        <v>196930</v>
      </c>
      <c r="BF122" s="4">
        <v>2474</v>
      </c>
      <c r="BG122" s="4">
        <v>57385</v>
      </c>
      <c r="BH122" s="4">
        <v>36867</v>
      </c>
      <c r="BI122" s="4">
        <v>35134</v>
      </c>
      <c r="BJ122" s="4">
        <v>31601</v>
      </c>
      <c r="BK122" s="4">
        <v>9143</v>
      </c>
      <c r="BL122" s="4">
        <v>108367</v>
      </c>
      <c r="BM122" s="4">
        <v>23927</v>
      </c>
      <c r="BN122" s="4">
        <v>18538</v>
      </c>
      <c r="BO122" s="4">
        <v>6942</v>
      </c>
      <c r="BP122" s="4">
        <v>36801</v>
      </c>
      <c r="BQ122" s="4">
        <v>5899</v>
      </c>
      <c r="BR122" s="1">
        <v>0</v>
      </c>
      <c r="BS122" s="4">
        <v>16603</v>
      </c>
      <c r="BT122" s="4">
        <v>42694</v>
      </c>
      <c r="BU122" s="4">
        <v>27001</v>
      </c>
      <c r="BV122" s="4">
        <v>17100</v>
      </c>
      <c r="BW122" s="4">
        <v>10774</v>
      </c>
      <c r="BX122" s="4">
        <v>28855</v>
      </c>
      <c r="BY122" s="4">
        <v>32392</v>
      </c>
      <c r="BZ122" s="1">
        <v>0</v>
      </c>
      <c r="CA122" s="1">
        <v>0</v>
      </c>
      <c r="CB122" s="4">
        <v>50951</v>
      </c>
      <c r="CC122" s="4">
        <v>61778</v>
      </c>
      <c r="CD122" s="4">
        <v>64352</v>
      </c>
      <c r="CE122" s="4">
        <v>15141</v>
      </c>
      <c r="CF122" s="4">
        <v>44654</v>
      </c>
      <c r="CG122" s="4">
        <v>84492</v>
      </c>
      <c r="CH122" s="4">
        <v>28838</v>
      </c>
      <c r="CI122" s="4">
        <v>12195</v>
      </c>
      <c r="CJ122" s="4">
        <v>49601</v>
      </c>
      <c r="CK122" s="4">
        <v>56473</v>
      </c>
      <c r="CL122" s="4">
        <v>16713</v>
      </c>
      <c r="CM122" s="1">
        <v>0</v>
      </c>
      <c r="CN122" s="1">
        <v>0</v>
      </c>
      <c r="CO122" s="1">
        <v>0</v>
      </c>
      <c r="CP122" s="4">
        <v>83162</v>
      </c>
      <c r="CQ122" s="4">
        <v>46228</v>
      </c>
      <c r="CR122" s="4">
        <v>30162</v>
      </c>
      <c r="CS122" s="4">
        <v>55636</v>
      </c>
      <c r="CT122" s="4">
        <v>37835</v>
      </c>
      <c r="CU122" s="4">
        <v>52576</v>
      </c>
      <c r="CV122" s="4">
        <v>46685</v>
      </c>
      <c r="CW122" s="4">
        <v>349895</v>
      </c>
      <c r="CX122" s="4">
        <v>189298</v>
      </c>
      <c r="CY122" s="1">
        <v>0</v>
      </c>
      <c r="CZ122" s="1">
        <v>0</v>
      </c>
    </row>
    <row r="123" spans="1:104">
      <c r="A123" s="1" t="s">
        <v>334</v>
      </c>
      <c r="B123" s="1" t="s">
        <v>335</v>
      </c>
      <c r="C123" s="1">
        <v>0</v>
      </c>
      <c r="E123" s="1">
        <v>0</v>
      </c>
      <c r="F123" s="1">
        <v>0</v>
      </c>
      <c r="G123" s="1">
        <v>0</v>
      </c>
      <c r="H123" s="1">
        <v>0</v>
      </c>
      <c r="I123" s="1">
        <v>0</v>
      </c>
      <c r="J123" s="1">
        <v>0</v>
      </c>
      <c r="K123" s="1">
        <v>0</v>
      </c>
      <c r="L123" s="1">
        <v>0</v>
      </c>
      <c r="M123" s="1">
        <v>0</v>
      </c>
      <c r="N123" s="1">
        <v>0</v>
      </c>
      <c r="O123" s="4">
        <v>6694</v>
      </c>
      <c r="P123" s="1">
        <v>0</v>
      </c>
      <c r="Q123" s="1">
        <v>0</v>
      </c>
      <c r="R123" s="1">
        <v>0</v>
      </c>
      <c r="S123" s="4">
        <v>11431</v>
      </c>
      <c r="T123" s="1">
        <v>0</v>
      </c>
      <c r="V123" s="1">
        <v>0</v>
      </c>
      <c r="W123" s="1">
        <v>0</v>
      </c>
      <c r="X123" s="1">
        <v>0</v>
      </c>
      <c r="Z123" s="1">
        <v>0</v>
      </c>
      <c r="AA123" s="1">
        <v>0</v>
      </c>
      <c r="AB123" s="1">
        <v>0</v>
      </c>
      <c r="AC123" s="1">
        <v>0</v>
      </c>
      <c r="AD123" s="1">
        <v>0</v>
      </c>
      <c r="AE123" s="1">
        <v>0</v>
      </c>
      <c r="AF123" s="1">
        <v>0</v>
      </c>
      <c r="AG123" s="1">
        <v>0</v>
      </c>
      <c r="AH123" s="1">
        <v>0</v>
      </c>
      <c r="AI123" s="1">
        <v>0</v>
      </c>
      <c r="AJ123" s="1">
        <v>0</v>
      </c>
      <c r="AK123" s="1">
        <v>0</v>
      </c>
      <c r="AL123" s="1">
        <v>0</v>
      </c>
      <c r="AM123" s="1">
        <v>0</v>
      </c>
      <c r="AN123" s="1">
        <v>0</v>
      </c>
      <c r="AO123" s="1">
        <v>0</v>
      </c>
      <c r="AP123" s="1">
        <v>0</v>
      </c>
      <c r="AQ123" s="1">
        <v>0</v>
      </c>
      <c r="AS123" s="1">
        <v>0</v>
      </c>
      <c r="AT123" s="1">
        <v>0</v>
      </c>
      <c r="AU123" s="4">
        <v>2768</v>
      </c>
      <c r="AV123" s="1">
        <v>0</v>
      </c>
      <c r="AX123" s="1">
        <v>0</v>
      </c>
      <c r="AY123" s="1">
        <v>0</v>
      </c>
      <c r="AZ123" s="1">
        <v>0</v>
      </c>
      <c r="BA123" s="1">
        <v>0</v>
      </c>
      <c r="BB123" s="1">
        <v>0</v>
      </c>
      <c r="BC123" s="1">
        <v>0</v>
      </c>
      <c r="BD123" s="1">
        <v>0</v>
      </c>
      <c r="BF123" s="1">
        <v>0</v>
      </c>
      <c r="BG123" s="1">
        <v>0</v>
      </c>
      <c r="BH123" s="1">
        <v>0</v>
      </c>
      <c r="BI123" s="1">
        <v>0</v>
      </c>
      <c r="BJ123" s="1">
        <v>0</v>
      </c>
      <c r="BK123" s="1">
        <v>0</v>
      </c>
      <c r="BL123" s="1">
        <v>0</v>
      </c>
      <c r="BM123" s="1">
        <v>0</v>
      </c>
      <c r="BN123" s="1">
        <v>0</v>
      </c>
      <c r="BO123" s="1">
        <v>0</v>
      </c>
      <c r="BP123" s="1">
        <v>0</v>
      </c>
      <c r="BQ123" s="1">
        <v>0</v>
      </c>
      <c r="BR123" s="1">
        <v>0</v>
      </c>
      <c r="BS123" s="1">
        <v>0</v>
      </c>
      <c r="BT123" s="1">
        <v>0</v>
      </c>
      <c r="BU123" s="1">
        <v>0</v>
      </c>
      <c r="BV123" s="1">
        <v>0</v>
      </c>
      <c r="BW123" s="1">
        <v>0</v>
      </c>
      <c r="BX123" s="1">
        <v>0</v>
      </c>
      <c r="BY123" s="1">
        <v>0</v>
      </c>
      <c r="BZ123" s="1">
        <v>0</v>
      </c>
      <c r="CA123" s="1">
        <v>0</v>
      </c>
      <c r="CB123" s="1">
        <v>0</v>
      </c>
      <c r="CC123" s="1">
        <v>0</v>
      </c>
      <c r="CD123" s="1">
        <v>0</v>
      </c>
      <c r="CE123" s="1">
        <v>0</v>
      </c>
      <c r="CF123" s="1">
        <v>0</v>
      </c>
      <c r="CG123" s="1">
        <v>0</v>
      </c>
      <c r="CH123" s="1">
        <v>0</v>
      </c>
      <c r="CI123" s="1">
        <v>0</v>
      </c>
      <c r="CJ123" s="1">
        <v>0</v>
      </c>
      <c r="CK123" s="1">
        <v>0</v>
      </c>
      <c r="CL123" s="1">
        <v>0</v>
      </c>
      <c r="CM123" s="1">
        <v>0</v>
      </c>
      <c r="CN123" s="1">
        <v>0</v>
      </c>
      <c r="CO123" s="1">
        <v>0</v>
      </c>
      <c r="CP123" s="1">
        <v>0</v>
      </c>
      <c r="CQ123" s="1">
        <v>0</v>
      </c>
      <c r="CR123" s="1">
        <v>0</v>
      </c>
      <c r="CS123" s="1">
        <v>0</v>
      </c>
      <c r="CT123" s="1">
        <v>0</v>
      </c>
      <c r="CV123" s="1">
        <v>0</v>
      </c>
      <c r="CW123" s="4">
        <v>65671</v>
      </c>
      <c r="CX123" s="1">
        <v>0</v>
      </c>
      <c r="CY123" s="1">
        <v>0</v>
      </c>
      <c r="CZ123" s="1">
        <v>0</v>
      </c>
    </row>
    <row r="124" spans="1:104">
      <c r="A124" s="1" t="s">
        <v>336</v>
      </c>
      <c r="B124" s="1" t="s">
        <v>337</v>
      </c>
      <c r="C124" s="4">
        <v>14143</v>
      </c>
      <c r="D124" s="4">
        <v>103383</v>
      </c>
      <c r="E124" s="4">
        <v>5026</v>
      </c>
      <c r="F124" s="1">
        <v>0</v>
      </c>
      <c r="G124" s="4">
        <v>48609</v>
      </c>
      <c r="H124" s="4">
        <v>19421</v>
      </c>
      <c r="I124" s="4">
        <v>12989</v>
      </c>
      <c r="J124" s="4">
        <v>10925</v>
      </c>
      <c r="K124" s="4">
        <v>58315</v>
      </c>
      <c r="L124" s="1">
        <v>0</v>
      </c>
      <c r="M124" s="1">
        <v>0</v>
      </c>
      <c r="N124" s="1">
        <v>0</v>
      </c>
      <c r="O124" s="1">
        <v>0</v>
      </c>
      <c r="P124" s="4">
        <v>3376</v>
      </c>
      <c r="Q124" s="1">
        <v>0</v>
      </c>
      <c r="R124" s="4">
        <v>4305</v>
      </c>
      <c r="S124" s="1">
        <v>0</v>
      </c>
      <c r="T124" s="1">
        <v>0</v>
      </c>
      <c r="U124" s="4">
        <v>28095</v>
      </c>
      <c r="V124" s="1">
        <v>0</v>
      </c>
      <c r="W124" s="4">
        <v>156736</v>
      </c>
      <c r="X124" s="1">
        <v>0</v>
      </c>
      <c r="Y124" s="4">
        <v>93755</v>
      </c>
      <c r="Z124" s="4">
        <v>38888</v>
      </c>
      <c r="AA124" s="4">
        <v>23938</v>
      </c>
      <c r="AB124" s="4">
        <v>34165</v>
      </c>
      <c r="AC124" s="4">
        <v>2706</v>
      </c>
      <c r="AD124" s="4">
        <v>14580</v>
      </c>
      <c r="AE124" s="4">
        <v>7042</v>
      </c>
      <c r="AF124" s="1">
        <v>0</v>
      </c>
      <c r="AG124" s="4">
        <v>23223</v>
      </c>
      <c r="AH124" s="4">
        <v>44944</v>
      </c>
      <c r="AI124" s="1">
        <v>0</v>
      </c>
      <c r="AJ124" s="4">
        <v>8159</v>
      </c>
      <c r="AK124" s="4">
        <v>20363</v>
      </c>
      <c r="AL124" s="1">
        <v>0</v>
      </c>
      <c r="AM124" s="1">
        <v>0</v>
      </c>
      <c r="AN124" s="4">
        <v>9610</v>
      </c>
      <c r="AO124" s="1">
        <v>0</v>
      </c>
      <c r="AP124" s="4">
        <v>15167</v>
      </c>
      <c r="AQ124" s="4">
        <v>6727</v>
      </c>
      <c r="AR124" s="4">
        <v>73887</v>
      </c>
      <c r="AS124" s="4">
        <v>6122</v>
      </c>
      <c r="AT124" s="4">
        <v>17980</v>
      </c>
      <c r="AU124" s="1">
        <v>0</v>
      </c>
      <c r="AV124" s="4">
        <v>6625</v>
      </c>
      <c r="AW124" s="4">
        <v>22973</v>
      </c>
      <c r="AX124" s="4">
        <v>328149</v>
      </c>
      <c r="AY124" s="4">
        <v>40583</v>
      </c>
      <c r="AZ124" s="4">
        <v>4846</v>
      </c>
      <c r="BA124" s="4">
        <v>5645</v>
      </c>
      <c r="BB124" s="1">
        <v>0</v>
      </c>
      <c r="BC124" s="4">
        <v>10571</v>
      </c>
      <c r="BD124" s="4">
        <v>3161</v>
      </c>
      <c r="BE124" s="4">
        <v>147707</v>
      </c>
      <c r="BF124" s="4">
        <v>8064</v>
      </c>
      <c r="BG124" s="4">
        <v>51730</v>
      </c>
      <c r="BH124" s="4">
        <v>62646</v>
      </c>
      <c r="BI124" s="4">
        <v>27880</v>
      </c>
      <c r="BJ124" s="4">
        <v>15990</v>
      </c>
      <c r="BK124" s="4">
        <v>8605</v>
      </c>
      <c r="BL124" s="4">
        <v>129510</v>
      </c>
      <c r="BM124" s="4">
        <v>37494</v>
      </c>
      <c r="BN124" s="4">
        <v>9740</v>
      </c>
      <c r="BO124" s="4">
        <v>18647</v>
      </c>
      <c r="BP124" s="4">
        <v>76224</v>
      </c>
      <c r="BQ124" s="4">
        <v>1821</v>
      </c>
      <c r="BR124" s="1">
        <v>0</v>
      </c>
      <c r="BS124" s="4">
        <v>21656</v>
      </c>
      <c r="BT124" s="4">
        <v>18768</v>
      </c>
      <c r="BU124" s="4">
        <v>27124</v>
      </c>
      <c r="BV124" s="4">
        <v>29627</v>
      </c>
      <c r="BW124" s="4">
        <v>11668</v>
      </c>
      <c r="BX124" s="4">
        <v>16507</v>
      </c>
      <c r="BY124" s="4">
        <v>27584</v>
      </c>
      <c r="BZ124" s="1">
        <v>0</v>
      </c>
      <c r="CA124" s="1">
        <v>0</v>
      </c>
      <c r="CB124" s="4">
        <v>66332</v>
      </c>
      <c r="CC124" s="4">
        <v>92981</v>
      </c>
      <c r="CD124" s="4">
        <v>139514</v>
      </c>
      <c r="CE124" s="4">
        <v>11460</v>
      </c>
      <c r="CF124" s="4">
        <v>23451</v>
      </c>
      <c r="CG124" s="4">
        <v>47556</v>
      </c>
      <c r="CH124" s="4">
        <v>13449</v>
      </c>
      <c r="CI124" s="4">
        <v>13587</v>
      </c>
      <c r="CJ124" s="4">
        <v>35094</v>
      </c>
      <c r="CK124" s="4">
        <v>53417</v>
      </c>
      <c r="CL124" s="4">
        <v>30004</v>
      </c>
      <c r="CM124" s="1">
        <v>0</v>
      </c>
      <c r="CN124" s="1">
        <v>0</v>
      </c>
      <c r="CO124" s="1">
        <v>0</v>
      </c>
      <c r="CP124" s="4">
        <v>81854</v>
      </c>
      <c r="CQ124" s="4">
        <v>19078</v>
      </c>
      <c r="CR124" s="4">
        <v>16149</v>
      </c>
      <c r="CS124" s="4">
        <v>25862</v>
      </c>
      <c r="CT124" s="4">
        <v>26372</v>
      </c>
      <c r="CU124" s="4">
        <v>77573</v>
      </c>
      <c r="CV124" s="4">
        <v>72434</v>
      </c>
      <c r="CW124" s="4">
        <v>144188</v>
      </c>
      <c r="CX124" s="4">
        <v>66937</v>
      </c>
      <c r="CY124" s="4">
        <v>1912</v>
      </c>
      <c r="CZ124" s="1">
        <v>0</v>
      </c>
    </row>
    <row r="125" spans="1:104">
      <c r="A125" s="1" t="s">
        <v>338</v>
      </c>
      <c r="B125" s="1" t="s">
        <v>339</v>
      </c>
      <c r="C125" s="4">
        <v>190158</v>
      </c>
      <c r="E125" s="4">
        <v>96192</v>
      </c>
      <c r="F125" s="1">
        <v>0</v>
      </c>
      <c r="G125" s="1">
        <v>0</v>
      </c>
      <c r="H125" s="1">
        <v>0</v>
      </c>
      <c r="I125" s="4">
        <v>163101</v>
      </c>
      <c r="J125" s="1">
        <v>0</v>
      </c>
      <c r="K125" s="1">
        <v>0</v>
      </c>
      <c r="L125" s="1">
        <v>0</v>
      </c>
      <c r="M125" s="1">
        <v>0</v>
      </c>
      <c r="N125" s="1">
        <v>0</v>
      </c>
      <c r="O125" s="4">
        <v>743348</v>
      </c>
      <c r="P125" s="4">
        <v>142241</v>
      </c>
      <c r="Q125" s="4">
        <v>172932</v>
      </c>
      <c r="R125" s="4">
        <v>54449</v>
      </c>
      <c r="S125" s="4">
        <v>163101</v>
      </c>
      <c r="T125" s="1">
        <v>0</v>
      </c>
      <c r="V125" s="1">
        <v>0</v>
      </c>
      <c r="W125" s="1">
        <v>0</v>
      </c>
      <c r="X125" s="4">
        <v>163102</v>
      </c>
      <c r="Z125" s="4">
        <v>163101</v>
      </c>
      <c r="AA125" s="4">
        <v>581601</v>
      </c>
      <c r="AB125" s="4">
        <v>175326</v>
      </c>
      <c r="AC125" s="4">
        <v>94015</v>
      </c>
      <c r="AD125" s="4">
        <v>163101</v>
      </c>
      <c r="AE125" s="1">
        <v>0</v>
      </c>
      <c r="AF125" s="1">
        <v>0</v>
      </c>
      <c r="AG125" s="4">
        <v>163101</v>
      </c>
      <c r="AH125" s="1">
        <v>0</v>
      </c>
      <c r="AI125" s="1">
        <v>0</v>
      </c>
      <c r="AJ125" s="1">
        <v>0</v>
      </c>
      <c r="AK125" s="1">
        <v>0</v>
      </c>
      <c r="AL125" s="1">
        <v>0</v>
      </c>
      <c r="AM125" s="1">
        <v>0</v>
      </c>
      <c r="AN125" s="1">
        <v>0</v>
      </c>
      <c r="AO125" s="1">
        <v>0</v>
      </c>
      <c r="AP125" s="1">
        <v>0</v>
      </c>
      <c r="AQ125" s="4">
        <v>178610</v>
      </c>
      <c r="AR125" s="4">
        <v>60276</v>
      </c>
      <c r="AS125" s="1">
        <v>0</v>
      </c>
      <c r="AT125" s="4">
        <v>163101</v>
      </c>
      <c r="AU125" s="1">
        <v>0</v>
      </c>
      <c r="AV125" s="1">
        <v>0</v>
      </c>
      <c r="AX125" s="1">
        <v>0</v>
      </c>
      <c r="AY125" s="1">
        <v>0</v>
      </c>
      <c r="AZ125" s="1">
        <v>0</v>
      </c>
      <c r="BA125" s="1">
        <v>0</v>
      </c>
      <c r="BB125" s="1">
        <v>0</v>
      </c>
      <c r="BC125" s="4">
        <v>55632</v>
      </c>
      <c r="BD125" s="1">
        <v>0</v>
      </c>
      <c r="BF125" s="1">
        <v>0</v>
      </c>
      <c r="BG125" s="1">
        <v>0</v>
      </c>
      <c r="BH125" s="1">
        <v>0</v>
      </c>
      <c r="BI125" s="4">
        <v>787498</v>
      </c>
      <c r="BJ125" s="1">
        <v>0</v>
      </c>
      <c r="BK125" s="4">
        <v>127709</v>
      </c>
      <c r="BL125" s="1">
        <v>0</v>
      </c>
      <c r="BM125" s="4">
        <v>191101</v>
      </c>
      <c r="BN125" s="4">
        <v>1163101</v>
      </c>
      <c r="BO125" s="4">
        <v>178101</v>
      </c>
      <c r="BP125" s="1">
        <v>0</v>
      </c>
      <c r="BQ125" s="1">
        <v>0</v>
      </c>
      <c r="BR125" s="1">
        <v>0</v>
      </c>
      <c r="BS125" s="1">
        <v>0</v>
      </c>
      <c r="BT125" s="4">
        <v>163101</v>
      </c>
      <c r="BU125" s="1">
        <v>0</v>
      </c>
      <c r="BV125" s="1">
        <v>0</v>
      </c>
      <c r="BW125" s="4">
        <v>1163101</v>
      </c>
      <c r="BX125" s="1">
        <v>0</v>
      </c>
      <c r="BY125" s="4">
        <v>1163101</v>
      </c>
      <c r="BZ125" s="1">
        <v>0</v>
      </c>
      <c r="CA125" s="1">
        <v>0</v>
      </c>
      <c r="CB125" s="1">
        <v>0</v>
      </c>
      <c r="CC125" s="1">
        <v>0</v>
      </c>
      <c r="CD125" s="1">
        <v>0</v>
      </c>
      <c r="CE125" s="4">
        <v>147630</v>
      </c>
      <c r="CF125" s="1">
        <v>0</v>
      </c>
      <c r="CG125" s="1">
        <v>0</v>
      </c>
      <c r="CH125" s="1">
        <v>0</v>
      </c>
      <c r="CI125" s="1">
        <v>0</v>
      </c>
      <c r="CJ125" s="1">
        <v>0</v>
      </c>
      <c r="CK125" s="1">
        <v>0</v>
      </c>
      <c r="CL125" s="1">
        <v>0</v>
      </c>
      <c r="CM125" s="1">
        <v>0</v>
      </c>
      <c r="CN125" s="1">
        <v>0</v>
      </c>
      <c r="CO125" s="1">
        <v>0</v>
      </c>
      <c r="CP125" s="1">
        <v>0</v>
      </c>
      <c r="CQ125" s="4">
        <v>85353</v>
      </c>
      <c r="CR125" s="4">
        <v>157626</v>
      </c>
      <c r="CS125" s="1">
        <v>0</v>
      </c>
      <c r="CT125" s="1">
        <v>0</v>
      </c>
      <c r="CV125" s="1">
        <v>0</v>
      </c>
      <c r="CW125" s="1">
        <v>0</v>
      </c>
      <c r="CX125" s="4">
        <v>64486</v>
      </c>
      <c r="CY125" s="1">
        <v>0</v>
      </c>
      <c r="CZ125" s="1">
        <v>0</v>
      </c>
    </row>
    <row r="126" spans="1:104">
      <c r="A126" s="1" t="s">
        <v>340</v>
      </c>
      <c r="B126" s="1" t="s">
        <v>341</v>
      </c>
      <c r="C126" s="1">
        <v>0</v>
      </c>
      <c r="E126" s="1">
        <v>0</v>
      </c>
      <c r="F126" s="1">
        <v>0</v>
      </c>
      <c r="G126" s="1">
        <v>0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>
        <v>0</v>
      </c>
      <c r="N126" s="1">
        <v>0</v>
      </c>
      <c r="O126" s="1">
        <v>0</v>
      </c>
      <c r="P126" s="1">
        <v>0</v>
      </c>
      <c r="Q126" s="4">
        <v>3101</v>
      </c>
      <c r="R126" s="1">
        <v>0</v>
      </c>
      <c r="S126" s="1">
        <v>0</v>
      </c>
      <c r="T126" s="1">
        <v>0</v>
      </c>
      <c r="V126" s="1">
        <v>0</v>
      </c>
      <c r="W126" s="1">
        <v>0</v>
      </c>
      <c r="X126" s="1">
        <v>0</v>
      </c>
      <c r="Z126" s="1">
        <v>0</v>
      </c>
      <c r="AA126" s="1">
        <v>0</v>
      </c>
      <c r="AB126" s="1">
        <v>0</v>
      </c>
      <c r="AC126" s="1">
        <v>0</v>
      </c>
      <c r="AD126" s="1">
        <v>0</v>
      </c>
      <c r="AE126" s="1">
        <v>0</v>
      </c>
      <c r="AF126" s="1">
        <v>0</v>
      </c>
      <c r="AG126" s="1">
        <v>0</v>
      </c>
      <c r="AH126" s="1">
        <v>0</v>
      </c>
      <c r="AI126" s="1">
        <v>0</v>
      </c>
      <c r="AJ126" s="1">
        <v>0</v>
      </c>
      <c r="AK126" s="1">
        <v>0</v>
      </c>
      <c r="AL126" s="1">
        <v>0</v>
      </c>
      <c r="AM126" s="4">
        <v>125133</v>
      </c>
      <c r="AN126" s="1">
        <v>0</v>
      </c>
      <c r="AO126" s="1">
        <v>0</v>
      </c>
      <c r="AP126" s="1">
        <v>0</v>
      </c>
      <c r="AQ126" s="1">
        <v>0</v>
      </c>
      <c r="AS126" s="1">
        <v>0</v>
      </c>
      <c r="AT126" s="1">
        <v>0</v>
      </c>
      <c r="AU126" s="1">
        <v>0</v>
      </c>
      <c r="AV126" s="1">
        <v>0</v>
      </c>
      <c r="AW126" s="4"/>
      <c r="AX126" s="1">
        <v>0</v>
      </c>
      <c r="AY126" s="1">
        <v>0</v>
      </c>
      <c r="AZ126" s="1">
        <v>0</v>
      </c>
      <c r="BA126" s="1">
        <v>0</v>
      </c>
      <c r="BB126" s="1">
        <v>0</v>
      </c>
      <c r="BC126" s="1">
        <v>0</v>
      </c>
      <c r="BD126" s="1">
        <v>0</v>
      </c>
      <c r="BF126" s="1">
        <v>0</v>
      </c>
      <c r="BG126" s="1">
        <v>0</v>
      </c>
      <c r="BH126" s="1">
        <v>0</v>
      </c>
      <c r="BI126" s="1">
        <v>0</v>
      </c>
      <c r="BJ126" s="1">
        <v>0</v>
      </c>
      <c r="BK126" s="1">
        <v>0</v>
      </c>
      <c r="BL126" s="1">
        <v>0</v>
      </c>
      <c r="BM126" s="1">
        <v>0</v>
      </c>
      <c r="BN126" s="1">
        <v>0</v>
      </c>
      <c r="BO126" s="1">
        <v>0</v>
      </c>
      <c r="BP126" s="1">
        <v>0</v>
      </c>
      <c r="BQ126" s="1">
        <v>0</v>
      </c>
      <c r="BR126" s="1">
        <v>0</v>
      </c>
      <c r="BS126" s="1">
        <v>0</v>
      </c>
      <c r="BT126" s="1">
        <v>0</v>
      </c>
      <c r="BU126" s="1">
        <v>0</v>
      </c>
      <c r="BV126" s="1">
        <v>0</v>
      </c>
      <c r="BW126" s="1">
        <v>0</v>
      </c>
      <c r="BX126" s="1">
        <v>0</v>
      </c>
      <c r="BY126" s="1">
        <v>0</v>
      </c>
      <c r="BZ126" s="1">
        <v>0</v>
      </c>
      <c r="CA126" s="1">
        <v>0</v>
      </c>
      <c r="CB126" s="1">
        <v>0</v>
      </c>
      <c r="CC126" s="1">
        <v>0</v>
      </c>
      <c r="CD126" s="1">
        <v>0</v>
      </c>
      <c r="CE126" s="1">
        <v>0</v>
      </c>
      <c r="CF126" s="1">
        <v>0</v>
      </c>
      <c r="CG126" s="1">
        <v>0</v>
      </c>
      <c r="CH126" s="1">
        <v>0</v>
      </c>
      <c r="CI126" s="1">
        <v>0</v>
      </c>
      <c r="CJ126" s="1">
        <v>0</v>
      </c>
      <c r="CK126" s="1">
        <v>0</v>
      </c>
      <c r="CL126" s="1">
        <v>0</v>
      </c>
      <c r="CM126" s="1">
        <v>0</v>
      </c>
      <c r="CN126" s="1">
        <v>0</v>
      </c>
      <c r="CO126" s="1">
        <v>0</v>
      </c>
      <c r="CP126" s="1">
        <v>0</v>
      </c>
      <c r="CQ126" s="1">
        <v>0</v>
      </c>
      <c r="CR126" s="1">
        <v>0</v>
      </c>
      <c r="CS126" s="1">
        <v>0</v>
      </c>
      <c r="CT126" s="1">
        <v>0</v>
      </c>
      <c r="CV126" s="1">
        <v>0</v>
      </c>
      <c r="CW126" s="4">
        <v>64259017</v>
      </c>
      <c r="CX126" s="4">
        <v>29180815</v>
      </c>
      <c r="CY126" s="1">
        <v>0</v>
      </c>
      <c r="CZ126" s="1">
        <v>0</v>
      </c>
    </row>
    <row r="127" spans="1:104">
      <c r="A127" s="1" t="s">
        <v>342</v>
      </c>
      <c r="B127" s="1" t="s">
        <v>343</v>
      </c>
    </row>
    <row r="128" spans="1:104">
      <c r="A128" s="1" t="s">
        <v>344</v>
      </c>
      <c r="B128" s="1" t="s">
        <v>345</v>
      </c>
      <c r="C128" s="1">
        <v>819</v>
      </c>
      <c r="D128" s="4">
        <v>24196</v>
      </c>
      <c r="E128" s="4">
        <v>2087</v>
      </c>
      <c r="F128" s="1">
        <v>0</v>
      </c>
      <c r="G128" s="4">
        <v>10877</v>
      </c>
      <c r="H128" s="4">
        <v>7316</v>
      </c>
      <c r="I128" s="4">
        <v>1852</v>
      </c>
      <c r="J128" s="4">
        <v>6923</v>
      </c>
      <c r="K128" s="4">
        <v>16383</v>
      </c>
      <c r="L128" s="1">
        <v>0</v>
      </c>
      <c r="M128" s="1">
        <v>0</v>
      </c>
      <c r="N128" s="1">
        <v>0</v>
      </c>
      <c r="O128" s="4">
        <v>1235</v>
      </c>
      <c r="P128" s="4">
        <v>3777</v>
      </c>
      <c r="Q128" s="1">
        <v>0</v>
      </c>
      <c r="R128" s="4">
        <v>2735</v>
      </c>
      <c r="S128" s="4">
        <v>4944</v>
      </c>
      <c r="T128" s="1">
        <v>0</v>
      </c>
      <c r="U128" s="4">
        <v>24948</v>
      </c>
      <c r="V128" s="1">
        <v>0</v>
      </c>
      <c r="W128" s="4">
        <v>45044</v>
      </c>
      <c r="X128" s="4">
        <v>1729</v>
      </c>
      <c r="Y128" s="4">
        <v>41084</v>
      </c>
      <c r="Z128" s="4">
        <v>10621</v>
      </c>
      <c r="AA128" s="4">
        <v>6499</v>
      </c>
      <c r="AB128" s="4">
        <v>9323</v>
      </c>
      <c r="AC128" s="1">
        <v>741</v>
      </c>
      <c r="AD128" s="4">
        <v>7387</v>
      </c>
      <c r="AE128" s="1">
        <v>490</v>
      </c>
      <c r="AF128" s="1">
        <v>0</v>
      </c>
      <c r="AG128" s="4">
        <v>10504</v>
      </c>
      <c r="AH128" s="4">
        <v>6321</v>
      </c>
      <c r="AI128" s="1">
        <v>0</v>
      </c>
      <c r="AJ128" s="1">
        <v>247</v>
      </c>
      <c r="AK128" s="4">
        <v>2223</v>
      </c>
      <c r="AL128" s="1">
        <v>0</v>
      </c>
      <c r="AM128" s="4">
        <v>29394</v>
      </c>
      <c r="AN128" s="1">
        <v>401</v>
      </c>
      <c r="AO128" s="1">
        <v>0</v>
      </c>
      <c r="AP128" s="4">
        <v>2717</v>
      </c>
      <c r="AQ128" s="4">
        <v>13587</v>
      </c>
      <c r="AR128" s="4">
        <v>27551</v>
      </c>
      <c r="AS128" s="1">
        <v>494</v>
      </c>
      <c r="AT128" s="4">
        <v>8374</v>
      </c>
      <c r="AU128" s="4">
        <v>2188</v>
      </c>
      <c r="AV128" s="1">
        <v>494</v>
      </c>
      <c r="AW128" s="4">
        <v>9139</v>
      </c>
      <c r="AX128" s="4">
        <v>101559</v>
      </c>
      <c r="AY128" s="4">
        <v>10127</v>
      </c>
      <c r="AZ128" s="4">
        <v>2441</v>
      </c>
      <c r="BA128" s="1">
        <v>494</v>
      </c>
      <c r="BB128" s="1">
        <v>0</v>
      </c>
      <c r="BC128" s="4">
        <v>1794</v>
      </c>
      <c r="BD128" s="1">
        <v>0</v>
      </c>
      <c r="BE128" s="4">
        <v>44485</v>
      </c>
      <c r="BF128" s="4">
        <v>4801</v>
      </c>
      <c r="BG128" s="4">
        <v>7167</v>
      </c>
      <c r="BH128" s="4">
        <v>16499</v>
      </c>
      <c r="BI128" s="4">
        <v>6143</v>
      </c>
      <c r="BJ128" s="4">
        <v>3262</v>
      </c>
      <c r="BK128" s="1">
        <v>0</v>
      </c>
      <c r="BL128" s="4">
        <v>25598</v>
      </c>
      <c r="BM128" s="4">
        <v>9674</v>
      </c>
      <c r="BN128" s="4">
        <v>1482</v>
      </c>
      <c r="BO128" s="4">
        <v>4864</v>
      </c>
      <c r="BP128" s="4">
        <v>17284</v>
      </c>
      <c r="BQ128" s="1">
        <v>988</v>
      </c>
      <c r="BR128" s="1">
        <v>0</v>
      </c>
      <c r="BS128" s="4">
        <v>4432</v>
      </c>
      <c r="BT128" s="4">
        <v>2822</v>
      </c>
      <c r="BU128" s="4">
        <v>8398</v>
      </c>
      <c r="BV128" s="4">
        <v>10621</v>
      </c>
      <c r="BW128" s="4">
        <v>12346</v>
      </c>
      <c r="BX128" s="4">
        <v>1921</v>
      </c>
      <c r="BY128" s="4">
        <v>8735</v>
      </c>
      <c r="BZ128" s="1">
        <v>0</v>
      </c>
      <c r="CA128" s="1">
        <v>0</v>
      </c>
      <c r="CB128" s="4">
        <v>7070</v>
      </c>
      <c r="CC128" s="4">
        <v>10335</v>
      </c>
      <c r="CD128" s="4">
        <v>32772</v>
      </c>
      <c r="CE128" s="4">
        <v>3211</v>
      </c>
      <c r="CF128" s="4">
        <v>4940</v>
      </c>
      <c r="CG128" s="4">
        <v>9365</v>
      </c>
      <c r="CH128" s="4">
        <v>1729</v>
      </c>
      <c r="CI128" s="4">
        <v>1729</v>
      </c>
      <c r="CJ128" s="4">
        <v>7163</v>
      </c>
      <c r="CK128" s="4">
        <v>8892</v>
      </c>
      <c r="CL128" s="4">
        <v>10124</v>
      </c>
      <c r="CM128" s="1">
        <v>0</v>
      </c>
      <c r="CN128" s="1">
        <v>0</v>
      </c>
      <c r="CO128" s="1">
        <v>0</v>
      </c>
      <c r="CP128" s="4">
        <v>19020</v>
      </c>
      <c r="CQ128" s="4">
        <v>5434</v>
      </c>
      <c r="CR128" s="4">
        <v>28990</v>
      </c>
      <c r="CS128" s="4">
        <v>3705</v>
      </c>
      <c r="CT128" s="1">
        <v>0</v>
      </c>
      <c r="CU128" s="4">
        <v>20996</v>
      </c>
      <c r="CV128" s="4">
        <v>21829</v>
      </c>
      <c r="CW128" s="4">
        <v>21984</v>
      </c>
      <c r="CX128" s="4">
        <v>10127</v>
      </c>
      <c r="CY128" s="1">
        <v>247</v>
      </c>
      <c r="CZ128" s="1">
        <v>0</v>
      </c>
    </row>
    <row r="129" spans="1:104">
      <c r="A129" s="1" t="s">
        <v>346</v>
      </c>
      <c r="B129" s="1" t="s">
        <v>347</v>
      </c>
      <c r="C129" s="4">
        <v>65912</v>
      </c>
      <c r="D129" s="4">
        <v>254134</v>
      </c>
      <c r="E129" s="4">
        <v>50974</v>
      </c>
      <c r="F129" s="1">
        <v>0</v>
      </c>
      <c r="G129" s="4">
        <v>138515</v>
      </c>
      <c r="H129" s="4">
        <v>42037</v>
      </c>
      <c r="I129" s="4">
        <v>15466</v>
      </c>
      <c r="J129" s="4">
        <v>40062</v>
      </c>
      <c r="K129" s="4">
        <v>267825</v>
      </c>
      <c r="L129" s="1">
        <v>0</v>
      </c>
      <c r="M129" s="1">
        <v>0</v>
      </c>
      <c r="N129" s="1">
        <v>0</v>
      </c>
      <c r="O129" s="4">
        <v>25049</v>
      </c>
      <c r="P129" s="4">
        <v>28098</v>
      </c>
      <c r="Q129" s="4">
        <v>16495</v>
      </c>
      <c r="R129" s="4">
        <v>27353</v>
      </c>
      <c r="S129" s="4">
        <v>67460</v>
      </c>
      <c r="T129" s="1">
        <v>0</v>
      </c>
      <c r="U129" s="4">
        <v>276392</v>
      </c>
      <c r="V129" s="1">
        <v>0</v>
      </c>
      <c r="W129" s="4">
        <v>474918</v>
      </c>
      <c r="X129" s="4">
        <v>77801</v>
      </c>
      <c r="Y129" s="4">
        <v>296354</v>
      </c>
      <c r="Z129" s="4">
        <v>225908</v>
      </c>
      <c r="AA129" s="4">
        <v>63602</v>
      </c>
      <c r="AB129" s="4">
        <v>131766</v>
      </c>
      <c r="AC129" s="4">
        <v>19574</v>
      </c>
      <c r="AD129" s="4">
        <v>57157</v>
      </c>
      <c r="AE129" s="4">
        <v>14280</v>
      </c>
      <c r="AF129" s="1">
        <v>0</v>
      </c>
      <c r="AG129" s="4">
        <v>33780</v>
      </c>
      <c r="AH129" s="1">
        <v>0</v>
      </c>
      <c r="AI129" s="1">
        <v>0</v>
      </c>
      <c r="AJ129" s="1">
        <v>0</v>
      </c>
      <c r="AK129" s="4">
        <v>114726</v>
      </c>
      <c r="AL129" s="1">
        <v>0</v>
      </c>
      <c r="AM129" s="4">
        <v>322247</v>
      </c>
      <c r="AN129" s="4">
        <v>28949</v>
      </c>
      <c r="AO129" s="1">
        <v>0</v>
      </c>
      <c r="AP129" s="4">
        <v>49073</v>
      </c>
      <c r="AQ129" s="4">
        <v>128160</v>
      </c>
      <c r="AR129" s="4">
        <v>378491</v>
      </c>
      <c r="AS129" s="4">
        <v>16075</v>
      </c>
      <c r="AT129" s="4">
        <v>95522</v>
      </c>
      <c r="AU129" s="4">
        <v>12340</v>
      </c>
      <c r="AV129" s="4">
        <v>17097</v>
      </c>
      <c r="AW129" s="4">
        <v>130473</v>
      </c>
      <c r="AX129" s="4">
        <v>1057883</v>
      </c>
      <c r="AY129" s="1">
        <v>0</v>
      </c>
      <c r="AZ129" s="4">
        <v>34779</v>
      </c>
      <c r="BA129" s="4">
        <v>21635</v>
      </c>
      <c r="BB129" s="1">
        <v>0</v>
      </c>
      <c r="BC129" s="4">
        <v>31649</v>
      </c>
      <c r="BD129" s="4">
        <v>18878</v>
      </c>
      <c r="BE129" s="4">
        <v>624167</v>
      </c>
      <c r="BF129" s="4">
        <v>39000</v>
      </c>
      <c r="BG129" s="4">
        <v>139024</v>
      </c>
      <c r="BH129" s="4">
        <v>342858</v>
      </c>
      <c r="BI129" s="4">
        <v>78019</v>
      </c>
      <c r="BJ129" s="4">
        <v>60149</v>
      </c>
      <c r="BK129" s="4">
        <v>53480</v>
      </c>
      <c r="BL129" s="4">
        <v>359958</v>
      </c>
      <c r="BM129" s="4">
        <v>111058</v>
      </c>
      <c r="BN129" s="4">
        <v>36997</v>
      </c>
      <c r="BO129" s="4">
        <v>84978</v>
      </c>
      <c r="BP129" s="4">
        <v>459805</v>
      </c>
      <c r="BQ129" s="4">
        <v>14980</v>
      </c>
      <c r="BR129" s="1">
        <v>0</v>
      </c>
      <c r="BS129" s="4">
        <v>122728</v>
      </c>
      <c r="BT129" s="4">
        <v>24201</v>
      </c>
      <c r="BU129" s="4">
        <v>150544</v>
      </c>
      <c r="BV129" s="4">
        <v>99751</v>
      </c>
      <c r="BW129" s="4">
        <v>142309</v>
      </c>
      <c r="BX129" s="4">
        <v>71881</v>
      </c>
      <c r="BY129" s="4">
        <v>178913</v>
      </c>
      <c r="BZ129" s="1">
        <v>0</v>
      </c>
      <c r="CA129" s="1">
        <v>0</v>
      </c>
      <c r="CB129" s="4">
        <v>261821</v>
      </c>
      <c r="CC129" s="4">
        <v>469948</v>
      </c>
      <c r="CD129" s="4">
        <v>3552</v>
      </c>
      <c r="CE129" s="4">
        <v>42305</v>
      </c>
      <c r="CF129" s="4">
        <v>68986</v>
      </c>
      <c r="CG129" s="4">
        <v>233689</v>
      </c>
      <c r="CH129" s="4">
        <v>53780</v>
      </c>
      <c r="CI129" s="4">
        <v>38386</v>
      </c>
      <c r="CJ129" s="4">
        <v>119700</v>
      </c>
      <c r="CK129" s="4">
        <v>2624</v>
      </c>
      <c r="CL129" s="4">
        <v>95021</v>
      </c>
      <c r="CM129" s="1">
        <v>0</v>
      </c>
      <c r="CN129" s="1">
        <v>0</v>
      </c>
      <c r="CO129" s="1">
        <v>0</v>
      </c>
      <c r="CP129" s="4">
        <v>305640</v>
      </c>
      <c r="CQ129" s="4">
        <v>62172</v>
      </c>
      <c r="CR129" s="4">
        <v>3939</v>
      </c>
      <c r="CS129" s="4">
        <v>71966</v>
      </c>
      <c r="CT129" s="4">
        <v>107890</v>
      </c>
      <c r="CU129" s="4">
        <v>233830</v>
      </c>
      <c r="CV129" s="4">
        <v>211512</v>
      </c>
      <c r="CW129" s="4">
        <v>547542</v>
      </c>
      <c r="CX129" s="4">
        <v>236463</v>
      </c>
      <c r="CY129" s="4">
        <v>13902</v>
      </c>
      <c r="CZ129" s="4">
        <v>10125</v>
      </c>
    </row>
    <row r="130" spans="1:104">
      <c r="A130" s="1" t="s">
        <v>348</v>
      </c>
      <c r="B130" s="1" t="s">
        <v>349</v>
      </c>
      <c r="C130" s="1">
        <v>0</v>
      </c>
      <c r="D130" s="4">
        <v>49218</v>
      </c>
      <c r="E130" s="1">
        <v>0</v>
      </c>
      <c r="F130" s="1">
        <v>0</v>
      </c>
      <c r="G130" s="1">
        <v>0</v>
      </c>
      <c r="H130" s="4">
        <v>11850</v>
      </c>
      <c r="I130" s="1">
        <v>0</v>
      </c>
      <c r="J130" s="1">
        <v>0</v>
      </c>
      <c r="K130" s="4">
        <v>16600</v>
      </c>
      <c r="L130" s="1">
        <v>0</v>
      </c>
      <c r="M130" s="1">
        <v>0</v>
      </c>
      <c r="N130" s="1">
        <v>0</v>
      </c>
      <c r="O130" s="1">
        <v>0</v>
      </c>
      <c r="P130" s="1">
        <v>0</v>
      </c>
      <c r="Q130" s="1">
        <v>0</v>
      </c>
      <c r="R130" s="1">
        <v>0</v>
      </c>
      <c r="S130" s="1">
        <v>0</v>
      </c>
      <c r="T130" s="1">
        <v>0</v>
      </c>
      <c r="U130" s="4">
        <v>18301</v>
      </c>
      <c r="V130" s="1">
        <v>0</v>
      </c>
      <c r="W130" s="4">
        <v>22033</v>
      </c>
      <c r="X130" s="1">
        <v>0</v>
      </c>
      <c r="Y130" s="4">
        <v>16123</v>
      </c>
      <c r="Z130" s="1">
        <v>0</v>
      </c>
      <c r="AA130" s="4">
        <v>12407</v>
      </c>
      <c r="AB130" s="4">
        <v>31577</v>
      </c>
      <c r="AC130" s="4">
        <v>10471</v>
      </c>
      <c r="AD130" s="1">
        <v>0</v>
      </c>
      <c r="AE130" s="4">
        <v>26795</v>
      </c>
      <c r="AF130" s="1">
        <v>0</v>
      </c>
      <c r="AG130" s="1">
        <v>0</v>
      </c>
      <c r="AH130" s="4">
        <v>11600</v>
      </c>
      <c r="AI130" s="1">
        <v>0</v>
      </c>
      <c r="AJ130" s="1">
        <v>0</v>
      </c>
      <c r="AK130" s="1">
        <v>0</v>
      </c>
      <c r="AL130" s="1">
        <v>0</v>
      </c>
      <c r="AM130" s="4">
        <v>52143</v>
      </c>
      <c r="AN130" s="1">
        <v>0</v>
      </c>
      <c r="AO130" s="1">
        <v>0</v>
      </c>
      <c r="AP130" s="1">
        <v>0</v>
      </c>
      <c r="AQ130" s="4">
        <v>22781</v>
      </c>
      <c r="AR130" s="4">
        <v>25562</v>
      </c>
      <c r="AS130" s="1">
        <v>0</v>
      </c>
      <c r="AT130" s="4">
        <v>3617</v>
      </c>
      <c r="AU130" s="1">
        <v>47</v>
      </c>
      <c r="AV130" s="1">
        <v>0</v>
      </c>
      <c r="AX130" s="1">
        <v>0</v>
      </c>
      <c r="AY130" s="1">
        <v>0</v>
      </c>
      <c r="AZ130" s="1">
        <v>0</v>
      </c>
      <c r="BA130" s="1">
        <v>0</v>
      </c>
      <c r="BB130" s="1">
        <v>0</v>
      </c>
      <c r="BC130" s="1">
        <v>0</v>
      </c>
      <c r="BD130" s="1">
        <v>0</v>
      </c>
      <c r="BE130" s="4">
        <v>123959</v>
      </c>
      <c r="BF130" s="1">
        <v>0</v>
      </c>
      <c r="BG130" s="4">
        <v>103698</v>
      </c>
      <c r="BH130" s="4">
        <v>70393</v>
      </c>
      <c r="BI130" s="4">
        <v>3996</v>
      </c>
      <c r="BJ130" s="1">
        <v>0</v>
      </c>
      <c r="BK130" s="1">
        <v>0</v>
      </c>
      <c r="BL130" s="4">
        <v>11288</v>
      </c>
      <c r="BM130" s="4">
        <v>30061</v>
      </c>
      <c r="BN130" s="4">
        <v>12548</v>
      </c>
      <c r="BO130" s="4">
        <v>33140</v>
      </c>
      <c r="BP130" s="4">
        <v>10742</v>
      </c>
      <c r="BQ130" s="1">
        <v>0</v>
      </c>
      <c r="BR130" s="1">
        <v>0</v>
      </c>
      <c r="BS130" s="1">
        <v>0</v>
      </c>
      <c r="BT130" s="1">
        <v>0</v>
      </c>
      <c r="BU130" s="1">
        <v>0</v>
      </c>
      <c r="BV130" s="1">
        <v>0</v>
      </c>
      <c r="BW130" s="1">
        <v>0</v>
      </c>
      <c r="BX130" s="1">
        <v>0</v>
      </c>
      <c r="BY130" s="1">
        <v>0</v>
      </c>
      <c r="BZ130" s="1">
        <v>0</v>
      </c>
      <c r="CA130" s="1">
        <v>0</v>
      </c>
      <c r="CB130" s="4">
        <v>4000</v>
      </c>
      <c r="CC130" s="4">
        <v>59132</v>
      </c>
      <c r="CD130" s="4">
        <v>44275</v>
      </c>
      <c r="CE130" s="1">
        <v>0</v>
      </c>
      <c r="CF130" s="4">
        <v>12600</v>
      </c>
      <c r="CG130" s="4">
        <v>13846</v>
      </c>
      <c r="CH130" s="4">
        <v>12200</v>
      </c>
      <c r="CI130" s="1">
        <v>0</v>
      </c>
      <c r="CJ130" s="4">
        <v>3968</v>
      </c>
      <c r="CK130" s="4">
        <v>24795</v>
      </c>
      <c r="CL130" s="4">
        <v>10917</v>
      </c>
      <c r="CM130" s="1">
        <v>0</v>
      </c>
      <c r="CN130" s="1">
        <v>0</v>
      </c>
      <c r="CO130" s="1">
        <v>0</v>
      </c>
      <c r="CP130" s="1">
        <v>0</v>
      </c>
      <c r="CQ130" s="4">
        <v>12514</v>
      </c>
      <c r="CR130" s="4">
        <v>56658</v>
      </c>
      <c r="CS130" s="4">
        <v>12597</v>
      </c>
      <c r="CT130" s="1">
        <v>0</v>
      </c>
      <c r="CU130" s="4">
        <v>36177</v>
      </c>
      <c r="CV130" s="1">
        <v>0</v>
      </c>
      <c r="CW130" s="4">
        <v>26556</v>
      </c>
      <c r="CX130" s="1">
        <v>0</v>
      </c>
      <c r="CY130" s="4">
        <v>28000</v>
      </c>
      <c r="CZ130" s="1">
        <v>0</v>
      </c>
    </row>
    <row r="131" spans="1:104">
      <c r="A131" s="1" t="s">
        <v>350</v>
      </c>
      <c r="B131" s="1" t="s">
        <v>351</v>
      </c>
      <c r="C131" s="4">
        <v>34203</v>
      </c>
      <c r="D131" s="4">
        <v>147879</v>
      </c>
      <c r="E131" s="4">
        <v>3894</v>
      </c>
      <c r="F131" s="1">
        <v>0</v>
      </c>
      <c r="G131" s="4">
        <v>52460</v>
      </c>
      <c r="H131" s="4">
        <v>2070</v>
      </c>
      <c r="I131" s="4">
        <v>24107</v>
      </c>
      <c r="J131" s="4">
        <v>13856</v>
      </c>
      <c r="K131" s="4">
        <v>129589</v>
      </c>
      <c r="L131" s="1">
        <v>0</v>
      </c>
      <c r="M131" s="1">
        <v>0</v>
      </c>
      <c r="N131" s="1">
        <v>0</v>
      </c>
      <c r="O131" s="4">
        <v>1371</v>
      </c>
      <c r="P131" s="1">
        <v>477</v>
      </c>
      <c r="Q131" s="4">
        <v>2727</v>
      </c>
      <c r="R131" s="4">
        <v>3833</v>
      </c>
      <c r="S131" s="4">
        <v>21699</v>
      </c>
      <c r="T131" s="1">
        <v>0</v>
      </c>
      <c r="U131" s="4">
        <v>106703</v>
      </c>
      <c r="V131" s="1">
        <v>0</v>
      </c>
      <c r="W131" s="4">
        <v>320837</v>
      </c>
      <c r="X131" s="4">
        <v>9712</v>
      </c>
      <c r="Y131" s="4">
        <v>290237</v>
      </c>
      <c r="Z131" s="4">
        <v>66667</v>
      </c>
      <c r="AA131" s="4">
        <v>45008</v>
      </c>
      <c r="AB131" s="4">
        <v>45046</v>
      </c>
      <c r="AC131" s="1">
        <v>0</v>
      </c>
      <c r="AD131" s="4">
        <v>28380</v>
      </c>
      <c r="AE131" s="4">
        <v>6451</v>
      </c>
      <c r="AF131" s="1">
        <v>0</v>
      </c>
      <c r="AG131" s="4">
        <v>45978</v>
      </c>
      <c r="AH131" s="4">
        <v>86950</v>
      </c>
      <c r="AI131" s="1">
        <v>0</v>
      </c>
      <c r="AJ131" s="4">
        <v>7436</v>
      </c>
      <c r="AK131" s="4">
        <v>14845</v>
      </c>
      <c r="AL131" s="1">
        <v>0</v>
      </c>
      <c r="AM131" s="4">
        <v>120573</v>
      </c>
      <c r="AN131" s="4">
        <v>19182</v>
      </c>
      <c r="AO131" s="1">
        <v>0</v>
      </c>
      <c r="AP131" s="4">
        <v>29737</v>
      </c>
      <c r="AQ131" s="4">
        <v>14787</v>
      </c>
      <c r="AR131" s="4">
        <v>68485</v>
      </c>
      <c r="AS131" s="1">
        <v>0</v>
      </c>
      <c r="AT131" s="4">
        <v>33468</v>
      </c>
      <c r="AU131" s="1">
        <v>0</v>
      </c>
      <c r="AV131" s="1">
        <v>0</v>
      </c>
      <c r="AW131" s="4">
        <v>146430</v>
      </c>
      <c r="AX131" s="4">
        <v>476987</v>
      </c>
      <c r="AY131" s="4">
        <v>148250</v>
      </c>
      <c r="AZ131" s="4">
        <v>7777</v>
      </c>
      <c r="BA131" s="4">
        <v>1039</v>
      </c>
      <c r="BB131" s="1">
        <v>0</v>
      </c>
      <c r="BC131" s="4">
        <v>26822</v>
      </c>
      <c r="BD131" s="1">
        <v>50</v>
      </c>
      <c r="BE131" s="4">
        <v>154045</v>
      </c>
      <c r="BF131" s="4">
        <v>9630</v>
      </c>
      <c r="BG131" s="4">
        <v>43153</v>
      </c>
      <c r="BH131" s="4">
        <v>103778</v>
      </c>
      <c r="BI131" s="4">
        <v>38663</v>
      </c>
      <c r="BJ131" s="4">
        <v>17735</v>
      </c>
      <c r="BK131" s="4">
        <v>1390</v>
      </c>
      <c r="BL131" s="4">
        <v>189991</v>
      </c>
      <c r="BM131" s="4">
        <v>75265</v>
      </c>
      <c r="BN131" s="4">
        <v>14935</v>
      </c>
      <c r="BO131" s="1">
        <v>0</v>
      </c>
      <c r="BP131" s="4">
        <v>26482</v>
      </c>
      <c r="BQ131" s="1">
        <v>0</v>
      </c>
      <c r="BR131" s="1">
        <v>0</v>
      </c>
      <c r="BS131" s="4">
        <v>6440</v>
      </c>
      <c r="BT131" s="4">
        <v>19722</v>
      </c>
      <c r="BU131" s="4">
        <v>43184</v>
      </c>
      <c r="BV131" s="4">
        <v>44541</v>
      </c>
      <c r="BW131" s="4">
        <v>7386</v>
      </c>
      <c r="BX131" s="4">
        <v>16155</v>
      </c>
      <c r="BY131" s="4">
        <v>41992</v>
      </c>
      <c r="BZ131" s="1">
        <v>0</v>
      </c>
      <c r="CA131" s="1">
        <v>0</v>
      </c>
      <c r="CB131" s="4">
        <v>131467</v>
      </c>
      <c r="CC131" s="4">
        <v>224166</v>
      </c>
      <c r="CD131" s="4">
        <v>255280</v>
      </c>
      <c r="CE131" s="4">
        <v>13200</v>
      </c>
      <c r="CF131" s="4">
        <v>3628</v>
      </c>
      <c r="CG131" s="4">
        <v>6576</v>
      </c>
      <c r="CH131" s="4">
        <v>18438</v>
      </c>
      <c r="CI131" s="4">
        <v>9910</v>
      </c>
      <c r="CJ131" s="4">
        <v>62876</v>
      </c>
      <c r="CK131" s="4">
        <v>7548</v>
      </c>
      <c r="CL131" s="4">
        <v>60654</v>
      </c>
      <c r="CM131" s="1">
        <v>0</v>
      </c>
      <c r="CN131" s="1">
        <v>0</v>
      </c>
      <c r="CO131" s="1">
        <v>0</v>
      </c>
      <c r="CP131" s="4">
        <v>61654</v>
      </c>
      <c r="CQ131" s="1">
        <v>0</v>
      </c>
      <c r="CR131" s="4">
        <v>8965</v>
      </c>
      <c r="CS131" s="4">
        <v>25788</v>
      </c>
      <c r="CT131" s="4">
        <v>7200</v>
      </c>
      <c r="CU131" s="4">
        <v>38846</v>
      </c>
      <c r="CV131" s="4">
        <v>61894</v>
      </c>
      <c r="CW131" s="4">
        <v>25277</v>
      </c>
      <c r="CX131" s="1">
        <v>810</v>
      </c>
      <c r="CY131" s="1">
        <v>0</v>
      </c>
      <c r="CZ131" s="1">
        <v>0</v>
      </c>
    </row>
    <row r="132" spans="1:104">
      <c r="A132" s="1" t="s">
        <v>352</v>
      </c>
      <c r="B132" s="1" t="s">
        <v>353</v>
      </c>
      <c r="C132" s="1">
        <v>0</v>
      </c>
      <c r="E132" s="1">
        <v>0</v>
      </c>
      <c r="F132" s="1">
        <v>0</v>
      </c>
      <c r="G132" s="1">
        <v>0</v>
      </c>
      <c r="H132" s="1">
        <v>0</v>
      </c>
      <c r="I132" s="1">
        <v>0</v>
      </c>
      <c r="J132" s="1">
        <v>0</v>
      </c>
      <c r="K132" s="1">
        <v>0</v>
      </c>
      <c r="L132" s="1">
        <v>0</v>
      </c>
      <c r="M132" s="1">
        <v>0</v>
      </c>
      <c r="N132" s="1">
        <v>0</v>
      </c>
      <c r="O132" s="1">
        <v>0</v>
      </c>
      <c r="P132" s="1">
        <v>0</v>
      </c>
      <c r="Q132" s="1">
        <v>0</v>
      </c>
      <c r="R132" s="1">
        <v>0</v>
      </c>
      <c r="S132" s="1">
        <v>0</v>
      </c>
      <c r="T132" s="1">
        <v>0</v>
      </c>
      <c r="V132" s="1">
        <v>0</v>
      </c>
      <c r="W132" s="1">
        <v>0</v>
      </c>
      <c r="X132" s="1">
        <v>0</v>
      </c>
      <c r="Z132" s="1">
        <v>0</v>
      </c>
      <c r="AA132" s="1">
        <v>0</v>
      </c>
      <c r="AB132" s="1">
        <v>0</v>
      </c>
      <c r="AC132" s="1">
        <v>0</v>
      </c>
      <c r="AD132" s="1">
        <v>0</v>
      </c>
      <c r="AE132" s="1">
        <v>0</v>
      </c>
      <c r="AF132" s="1">
        <v>0</v>
      </c>
      <c r="AG132" s="1">
        <v>0</v>
      </c>
      <c r="AH132" s="1">
        <v>0</v>
      </c>
      <c r="AI132" s="1">
        <v>0</v>
      </c>
      <c r="AJ132" s="1">
        <v>0</v>
      </c>
      <c r="AK132" s="1">
        <v>0</v>
      </c>
      <c r="AL132" s="1">
        <v>0</v>
      </c>
      <c r="AM132" s="1">
        <v>0</v>
      </c>
      <c r="AN132" s="1">
        <v>0</v>
      </c>
      <c r="AO132" s="1">
        <v>0</v>
      </c>
      <c r="AP132" s="1">
        <v>0</v>
      </c>
      <c r="AQ132" s="1">
        <v>0</v>
      </c>
      <c r="AS132" s="1">
        <v>0</v>
      </c>
      <c r="AT132" s="1">
        <v>0</v>
      </c>
      <c r="AU132" s="1">
        <v>0</v>
      </c>
      <c r="AV132" s="1">
        <v>0</v>
      </c>
      <c r="AX132" s="1">
        <v>0</v>
      </c>
      <c r="AY132" s="1">
        <v>0</v>
      </c>
      <c r="AZ132" s="1">
        <v>0</v>
      </c>
      <c r="BA132" s="1">
        <v>0</v>
      </c>
      <c r="BB132" s="1">
        <v>0</v>
      </c>
      <c r="BC132" s="1">
        <v>0</v>
      </c>
      <c r="BD132" s="1">
        <v>0</v>
      </c>
      <c r="BF132" s="1">
        <v>0</v>
      </c>
      <c r="BG132" s="1">
        <v>0</v>
      </c>
      <c r="BH132" s="1">
        <v>0</v>
      </c>
      <c r="BI132" s="1">
        <v>0</v>
      </c>
      <c r="BJ132" s="1">
        <v>0</v>
      </c>
      <c r="BK132" s="1">
        <v>0</v>
      </c>
      <c r="BL132" s="1">
        <v>0</v>
      </c>
      <c r="BM132" s="1">
        <v>0</v>
      </c>
      <c r="BN132" s="1">
        <v>0</v>
      </c>
      <c r="BO132" s="1">
        <v>0</v>
      </c>
      <c r="BP132" s="1">
        <v>0</v>
      </c>
      <c r="BQ132" s="1">
        <v>0</v>
      </c>
      <c r="BR132" s="1">
        <v>0</v>
      </c>
      <c r="BS132" s="1">
        <v>0</v>
      </c>
      <c r="BT132" s="1">
        <v>0</v>
      </c>
      <c r="BU132" s="1">
        <v>0</v>
      </c>
      <c r="BV132" s="1">
        <v>0</v>
      </c>
      <c r="BW132" s="1">
        <v>0</v>
      </c>
      <c r="BX132" s="1">
        <v>0</v>
      </c>
      <c r="BY132" s="1">
        <v>0</v>
      </c>
      <c r="BZ132" s="1">
        <v>0</v>
      </c>
      <c r="CA132" s="1">
        <v>0</v>
      </c>
      <c r="CB132" s="1">
        <v>0</v>
      </c>
      <c r="CC132" s="1">
        <v>0</v>
      </c>
      <c r="CD132" s="1">
        <v>0</v>
      </c>
      <c r="CE132" s="1">
        <v>0</v>
      </c>
      <c r="CF132" s="1">
        <v>0</v>
      </c>
      <c r="CG132" s="1">
        <v>0</v>
      </c>
      <c r="CH132" s="1">
        <v>0</v>
      </c>
      <c r="CI132" s="1">
        <v>0</v>
      </c>
      <c r="CJ132" s="1">
        <v>0</v>
      </c>
      <c r="CK132" s="1">
        <v>0</v>
      </c>
      <c r="CL132" s="1">
        <v>0</v>
      </c>
      <c r="CM132" s="1">
        <v>0</v>
      </c>
      <c r="CN132" s="1">
        <v>0</v>
      </c>
      <c r="CO132" s="1">
        <v>0</v>
      </c>
      <c r="CP132" s="1">
        <v>0</v>
      </c>
      <c r="CQ132" s="1">
        <v>0</v>
      </c>
      <c r="CR132" s="1">
        <v>0</v>
      </c>
      <c r="CS132" s="1">
        <v>0</v>
      </c>
      <c r="CT132" s="1">
        <v>0</v>
      </c>
      <c r="CV132" s="1">
        <v>0</v>
      </c>
      <c r="CW132" s="1">
        <v>0</v>
      </c>
      <c r="CX132" s="1">
        <v>0</v>
      </c>
      <c r="CY132" s="1">
        <v>0</v>
      </c>
      <c r="CZ132" s="1">
        <v>0</v>
      </c>
    </row>
    <row r="133" spans="1:104">
      <c r="A133" s="1" t="s">
        <v>354</v>
      </c>
      <c r="B133" s="1" t="s">
        <v>355</v>
      </c>
      <c r="C133" s="4">
        <v>15579</v>
      </c>
      <c r="E133" s="4">
        <v>6699</v>
      </c>
      <c r="F133" s="1">
        <v>0</v>
      </c>
      <c r="G133" s="4">
        <v>47480</v>
      </c>
      <c r="H133" s="4">
        <v>36735</v>
      </c>
      <c r="I133" s="4">
        <v>13284</v>
      </c>
      <c r="J133" s="4">
        <v>13836</v>
      </c>
      <c r="K133" s="4">
        <v>63917</v>
      </c>
      <c r="L133" s="1">
        <v>0</v>
      </c>
      <c r="M133" s="1">
        <v>0</v>
      </c>
      <c r="N133" s="1">
        <v>0</v>
      </c>
      <c r="O133" s="4">
        <v>6682</v>
      </c>
      <c r="P133" s="1">
        <v>0</v>
      </c>
      <c r="Q133" s="4">
        <v>1817</v>
      </c>
      <c r="R133" s="4">
        <v>4856</v>
      </c>
      <c r="S133" s="1">
        <v>0</v>
      </c>
      <c r="T133" s="1">
        <v>0</v>
      </c>
      <c r="U133" s="4">
        <v>213051</v>
      </c>
      <c r="V133" s="1">
        <v>0</v>
      </c>
      <c r="W133" s="1">
        <v>0</v>
      </c>
      <c r="X133" s="4">
        <v>8121</v>
      </c>
      <c r="Y133" s="4">
        <v>330094</v>
      </c>
      <c r="Z133" s="4">
        <v>16618</v>
      </c>
      <c r="AA133" s="4">
        <v>32595</v>
      </c>
      <c r="AB133" s="4">
        <v>34647</v>
      </c>
      <c r="AC133" s="4">
        <v>3826</v>
      </c>
      <c r="AD133" s="4">
        <v>14755</v>
      </c>
      <c r="AE133" s="1">
        <v>0</v>
      </c>
      <c r="AF133" s="1">
        <v>0</v>
      </c>
      <c r="AG133" s="1">
        <v>0</v>
      </c>
      <c r="AH133" s="4">
        <v>7194</v>
      </c>
      <c r="AI133" s="1">
        <v>0</v>
      </c>
      <c r="AJ133" s="1">
        <v>0</v>
      </c>
      <c r="AK133" s="4">
        <v>24859</v>
      </c>
      <c r="AL133" s="1">
        <v>0</v>
      </c>
      <c r="AM133" s="1">
        <v>0</v>
      </c>
      <c r="AN133" s="4">
        <v>12532</v>
      </c>
      <c r="AO133" s="1">
        <v>0</v>
      </c>
      <c r="AP133" s="4">
        <v>18589</v>
      </c>
      <c r="AQ133" s="4">
        <v>13004</v>
      </c>
      <c r="AR133" s="4">
        <v>89377</v>
      </c>
      <c r="AS133" s="4">
        <v>5416</v>
      </c>
      <c r="AT133" s="4">
        <v>20690</v>
      </c>
      <c r="AU133" s="4">
        <v>2322</v>
      </c>
      <c r="AV133" s="4">
        <v>6407</v>
      </c>
      <c r="AW133" s="4">
        <v>86764</v>
      </c>
      <c r="AX133" s="4">
        <v>339650</v>
      </c>
      <c r="AY133" s="4">
        <v>47508</v>
      </c>
      <c r="AZ133" s="4">
        <v>8663</v>
      </c>
      <c r="BA133" s="1">
        <v>269</v>
      </c>
      <c r="BB133" s="1">
        <v>0</v>
      </c>
      <c r="BC133" s="4">
        <v>6631</v>
      </c>
      <c r="BD133" s="4">
        <v>4118</v>
      </c>
      <c r="BE133" s="4">
        <v>259512</v>
      </c>
      <c r="BF133" s="4">
        <v>1166</v>
      </c>
      <c r="BG133" s="4">
        <v>53688</v>
      </c>
      <c r="BH133" s="4">
        <v>141525</v>
      </c>
      <c r="BI133" s="4">
        <v>39659</v>
      </c>
      <c r="BJ133" s="1">
        <v>0</v>
      </c>
      <c r="BK133" s="1">
        <v>0</v>
      </c>
      <c r="BL133" s="4">
        <v>121234</v>
      </c>
      <c r="BM133" s="4">
        <v>20000</v>
      </c>
      <c r="BN133" s="4">
        <v>11177</v>
      </c>
      <c r="BO133" s="4">
        <v>27767</v>
      </c>
      <c r="BP133" s="4">
        <v>78601</v>
      </c>
      <c r="BQ133" s="4">
        <v>3991</v>
      </c>
      <c r="BR133" s="1">
        <v>0</v>
      </c>
      <c r="BS133" s="4">
        <v>26683</v>
      </c>
      <c r="BT133" s="4">
        <v>20000</v>
      </c>
      <c r="BU133" s="4">
        <v>32993</v>
      </c>
      <c r="BV133" s="4">
        <v>52441</v>
      </c>
      <c r="BW133" s="4">
        <v>15584</v>
      </c>
      <c r="BX133" s="4">
        <v>33150</v>
      </c>
      <c r="BY133" s="4">
        <v>37519</v>
      </c>
      <c r="BZ133" s="1">
        <v>0</v>
      </c>
      <c r="CA133" s="1">
        <v>0</v>
      </c>
      <c r="CB133" s="4">
        <v>78310</v>
      </c>
      <c r="CC133" s="4">
        <v>67855</v>
      </c>
      <c r="CD133" s="4">
        <v>120151</v>
      </c>
      <c r="CE133" s="1">
        <v>0</v>
      </c>
      <c r="CF133" s="4">
        <v>23911</v>
      </c>
      <c r="CG133" s="4">
        <v>34104</v>
      </c>
      <c r="CH133" s="4">
        <v>22500</v>
      </c>
      <c r="CI133" s="4">
        <v>14084</v>
      </c>
      <c r="CJ133" s="1">
        <v>0</v>
      </c>
      <c r="CK133" s="4">
        <v>60970</v>
      </c>
      <c r="CL133" s="4">
        <v>39234</v>
      </c>
      <c r="CM133" s="1">
        <v>0</v>
      </c>
      <c r="CN133" s="1">
        <v>0</v>
      </c>
      <c r="CO133" s="1">
        <v>0</v>
      </c>
      <c r="CP133" s="4">
        <v>79178</v>
      </c>
      <c r="CQ133" s="4">
        <v>18744</v>
      </c>
      <c r="CR133" s="4">
        <v>25651</v>
      </c>
      <c r="CS133" s="4">
        <v>28219</v>
      </c>
      <c r="CT133" s="4">
        <v>38367</v>
      </c>
      <c r="CU133" s="4">
        <v>82000</v>
      </c>
      <c r="CV133" s="4">
        <v>50559</v>
      </c>
      <c r="CW133" s="4">
        <v>107179</v>
      </c>
      <c r="CX133" s="4">
        <v>69623</v>
      </c>
      <c r="CY133" s="4">
        <v>1494</v>
      </c>
      <c r="CZ133" s="1">
        <v>0</v>
      </c>
    </row>
    <row r="134" spans="1:104">
      <c r="A134" s="1" t="s">
        <v>356</v>
      </c>
      <c r="B134" s="1" t="s">
        <v>357</v>
      </c>
      <c r="C134" s="4">
        <v>16529</v>
      </c>
      <c r="D134" s="4">
        <v>81375</v>
      </c>
      <c r="E134" s="4">
        <v>6493</v>
      </c>
      <c r="F134" s="1">
        <v>0</v>
      </c>
      <c r="G134" s="4">
        <v>34995</v>
      </c>
      <c r="H134" s="4">
        <v>22849</v>
      </c>
      <c r="I134" s="4">
        <v>3257</v>
      </c>
      <c r="J134" s="4">
        <v>18464</v>
      </c>
      <c r="K134" s="4">
        <v>76384</v>
      </c>
      <c r="L134" s="1">
        <v>0</v>
      </c>
      <c r="M134" s="1">
        <v>0</v>
      </c>
      <c r="N134" s="1">
        <v>0</v>
      </c>
      <c r="O134" s="4">
        <v>2982</v>
      </c>
      <c r="P134" s="4">
        <v>2346</v>
      </c>
      <c r="Q134" s="4">
        <v>4717</v>
      </c>
      <c r="R134" s="4">
        <v>5495</v>
      </c>
      <c r="S134" s="4">
        <v>12179</v>
      </c>
      <c r="T134" s="1">
        <v>0</v>
      </c>
      <c r="U134" s="4">
        <v>227228</v>
      </c>
      <c r="V134" s="1">
        <v>0</v>
      </c>
      <c r="W134" s="4">
        <v>127329</v>
      </c>
      <c r="X134" s="4">
        <v>8941</v>
      </c>
      <c r="Y134" s="4">
        <v>296504</v>
      </c>
      <c r="Z134" s="4">
        <v>32463</v>
      </c>
      <c r="AA134" s="4">
        <v>26926</v>
      </c>
      <c r="AB134" s="4">
        <v>11826</v>
      </c>
      <c r="AC134" s="4">
        <v>1576</v>
      </c>
      <c r="AD134" s="4">
        <v>4569</v>
      </c>
      <c r="AE134" s="4">
        <v>7710</v>
      </c>
      <c r="AF134" s="1">
        <v>0</v>
      </c>
      <c r="AG134" s="4">
        <v>20579</v>
      </c>
      <c r="AH134" s="4">
        <v>84517</v>
      </c>
      <c r="AI134" s="1">
        <v>0</v>
      </c>
      <c r="AJ134" s="4">
        <v>34593</v>
      </c>
      <c r="AK134" s="4">
        <v>25520</v>
      </c>
      <c r="AL134" s="1">
        <v>0</v>
      </c>
      <c r="AM134" s="4">
        <v>183757</v>
      </c>
      <c r="AN134" s="4">
        <v>7373</v>
      </c>
      <c r="AO134" s="1">
        <v>0</v>
      </c>
      <c r="AP134" s="4">
        <v>16314</v>
      </c>
      <c r="AQ134" s="4">
        <v>9710</v>
      </c>
      <c r="AR134" s="4">
        <v>65976</v>
      </c>
      <c r="AS134" s="4">
        <v>7166</v>
      </c>
      <c r="AT134" s="4">
        <v>28940</v>
      </c>
      <c r="AU134" s="1">
        <v>0</v>
      </c>
      <c r="AV134" s="4">
        <v>4446</v>
      </c>
      <c r="AW134" s="4">
        <v>28221</v>
      </c>
      <c r="AX134" s="4">
        <v>484497</v>
      </c>
      <c r="AY134" s="4">
        <v>53028</v>
      </c>
      <c r="AZ134" s="4">
        <v>2662</v>
      </c>
      <c r="BA134" s="4">
        <v>12049</v>
      </c>
      <c r="BB134" s="1">
        <v>0</v>
      </c>
      <c r="BC134" s="4">
        <v>7263</v>
      </c>
      <c r="BD134" s="4">
        <v>2308</v>
      </c>
      <c r="BE134" s="4">
        <v>136305</v>
      </c>
      <c r="BF134" s="4">
        <v>5381</v>
      </c>
      <c r="BG134" s="4">
        <v>63453</v>
      </c>
      <c r="BH134" s="4">
        <v>69198</v>
      </c>
      <c r="BI134" s="4">
        <v>21185</v>
      </c>
      <c r="BJ134" s="4">
        <v>9126</v>
      </c>
      <c r="BK134" s="4">
        <v>7815</v>
      </c>
      <c r="BL134" s="4">
        <v>67273</v>
      </c>
      <c r="BM134" s="4">
        <v>32535</v>
      </c>
      <c r="BN134" s="4">
        <v>10479</v>
      </c>
      <c r="BO134" s="4">
        <v>2769</v>
      </c>
      <c r="BP134" s="4">
        <v>158164</v>
      </c>
      <c r="BQ134" s="4">
        <v>5804</v>
      </c>
      <c r="BR134" s="1">
        <v>0</v>
      </c>
      <c r="BS134" s="4">
        <v>24117</v>
      </c>
      <c r="BT134" s="4">
        <v>23807</v>
      </c>
      <c r="BU134" s="4">
        <v>24601</v>
      </c>
      <c r="BV134" s="4">
        <v>33677</v>
      </c>
      <c r="BW134" s="4">
        <v>17476</v>
      </c>
      <c r="BX134" s="4">
        <v>5022</v>
      </c>
      <c r="BY134" s="4">
        <v>28828</v>
      </c>
      <c r="BZ134" s="1">
        <v>0</v>
      </c>
      <c r="CA134" s="1">
        <v>0</v>
      </c>
      <c r="CB134" s="4">
        <v>33036</v>
      </c>
      <c r="CC134" s="4">
        <v>150607</v>
      </c>
      <c r="CD134" s="4">
        <v>108492</v>
      </c>
      <c r="CE134" s="4">
        <v>8949</v>
      </c>
      <c r="CF134" s="4">
        <v>36898</v>
      </c>
      <c r="CG134" s="4">
        <v>37447</v>
      </c>
      <c r="CH134" s="4">
        <v>14987</v>
      </c>
      <c r="CI134" s="4">
        <v>25945</v>
      </c>
      <c r="CJ134" s="4">
        <v>63360</v>
      </c>
      <c r="CK134" s="4">
        <v>39934</v>
      </c>
      <c r="CL134" s="4">
        <v>37963</v>
      </c>
      <c r="CM134" s="1">
        <v>0</v>
      </c>
      <c r="CN134" s="1">
        <v>0</v>
      </c>
      <c r="CO134" s="1">
        <v>0</v>
      </c>
      <c r="CP134" s="4">
        <v>110360</v>
      </c>
      <c r="CQ134" s="4">
        <v>17877</v>
      </c>
      <c r="CR134" s="4">
        <v>23600</v>
      </c>
      <c r="CS134" s="4">
        <v>33392</v>
      </c>
      <c r="CT134" s="4">
        <v>45659</v>
      </c>
      <c r="CU134" s="4">
        <v>128751</v>
      </c>
      <c r="CV134" s="4">
        <v>105171</v>
      </c>
      <c r="CW134" s="4">
        <v>152804</v>
      </c>
      <c r="CX134" s="4">
        <v>35265</v>
      </c>
      <c r="CY134" s="4">
        <v>5857</v>
      </c>
      <c r="CZ134" s="1">
        <v>0</v>
      </c>
    </row>
    <row r="135" spans="1:104">
      <c r="A135" s="1" t="s">
        <v>358</v>
      </c>
      <c r="B135" s="1" t="s">
        <v>359</v>
      </c>
      <c r="C135" s="1">
        <v>0</v>
      </c>
      <c r="E135" s="1">
        <v>0</v>
      </c>
      <c r="F135" s="1">
        <v>0</v>
      </c>
      <c r="G135" s="1">
        <v>0</v>
      </c>
      <c r="H135" s="1">
        <v>0</v>
      </c>
      <c r="I135" s="1">
        <v>0</v>
      </c>
      <c r="J135" s="1">
        <v>0</v>
      </c>
      <c r="K135" s="1">
        <v>0</v>
      </c>
      <c r="L135" s="1">
        <v>0</v>
      </c>
      <c r="M135" s="1">
        <v>0</v>
      </c>
      <c r="N135" s="1">
        <v>0</v>
      </c>
      <c r="O135" s="1">
        <v>0</v>
      </c>
      <c r="P135" s="1">
        <v>0</v>
      </c>
      <c r="Q135" s="1">
        <v>0</v>
      </c>
      <c r="R135" s="1">
        <v>0</v>
      </c>
      <c r="S135" s="1">
        <v>0</v>
      </c>
      <c r="T135" s="1">
        <v>0</v>
      </c>
      <c r="V135" s="1">
        <v>0</v>
      </c>
      <c r="W135" s="1">
        <v>0</v>
      </c>
      <c r="X135" s="1">
        <v>0</v>
      </c>
      <c r="Z135" s="1">
        <v>0</v>
      </c>
      <c r="AA135" s="1">
        <v>0</v>
      </c>
      <c r="AB135" s="1">
        <v>0</v>
      </c>
      <c r="AC135" s="1">
        <v>0</v>
      </c>
      <c r="AD135" s="1">
        <v>0</v>
      </c>
      <c r="AE135" s="1">
        <v>0</v>
      </c>
      <c r="AF135" s="1">
        <v>0</v>
      </c>
      <c r="AG135" s="1">
        <v>0</v>
      </c>
      <c r="AH135" s="1">
        <v>0</v>
      </c>
      <c r="AI135" s="1">
        <v>0</v>
      </c>
      <c r="AJ135" s="1">
        <v>0</v>
      </c>
      <c r="AK135" s="1">
        <v>0</v>
      </c>
      <c r="AL135" s="1">
        <v>0</v>
      </c>
      <c r="AM135" s="1">
        <v>0</v>
      </c>
      <c r="AN135" s="1">
        <v>0</v>
      </c>
      <c r="AO135" s="1">
        <v>0</v>
      </c>
      <c r="AP135" s="1">
        <v>0</v>
      </c>
      <c r="AQ135" s="1">
        <v>0</v>
      </c>
      <c r="AS135" s="1">
        <v>0</v>
      </c>
      <c r="AT135" s="1">
        <v>0</v>
      </c>
      <c r="AU135" s="1">
        <v>0</v>
      </c>
      <c r="AV135" s="1">
        <v>0</v>
      </c>
      <c r="AX135" s="1">
        <v>0</v>
      </c>
      <c r="AY135" s="1">
        <v>0</v>
      </c>
      <c r="AZ135" s="1">
        <v>0</v>
      </c>
      <c r="BA135" s="1">
        <v>0</v>
      </c>
      <c r="BB135" s="1">
        <v>0</v>
      </c>
      <c r="BC135" s="1">
        <v>0</v>
      </c>
      <c r="BD135" s="1">
        <v>0</v>
      </c>
      <c r="BF135" s="1">
        <v>0</v>
      </c>
      <c r="BG135" s="1">
        <v>0</v>
      </c>
      <c r="BH135" s="1">
        <v>0</v>
      </c>
      <c r="BI135" s="1">
        <v>0</v>
      </c>
      <c r="BJ135" s="1">
        <v>0</v>
      </c>
      <c r="BK135" s="1">
        <v>0</v>
      </c>
      <c r="BL135" s="1">
        <v>0</v>
      </c>
      <c r="BM135" s="1">
        <v>0</v>
      </c>
      <c r="BN135" s="1">
        <v>0</v>
      </c>
      <c r="BO135" s="1">
        <v>0</v>
      </c>
      <c r="BP135" s="1">
        <v>0</v>
      </c>
      <c r="BQ135" s="1">
        <v>0</v>
      </c>
      <c r="BR135" s="1">
        <v>0</v>
      </c>
      <c r="BS135" s="1">
        <v>0</v>
      </c>
      <c r="BT135" s="1">
        <v>0</v>
      </c>
      <c r="BU135" s="1">
        <v>0</v>
      </c>
      <c r="BV135" s="1">
        <v>0</v>
      </c>
      <c r="BW135" s="1">
        <v>0</v>
      </c>
      <c r="BX135" s="1">
        <v>0</v>
      </c>
      <c r="BY135" s="1">
        <v>0</v>
      </c>
      <c r="BZ135" s="1">
        <v>0</v>
      </c>
      <c r="CA135" s="1">
        <v>0</v>
      </c>
      <c r="CB135" s="1">
        <v>0</v>
      </c>
      <c r="CC135" s="1">
        <v>0</v>
      </c>
      <c r="CD135" s="1">
        <v>0</v>
      </c>
      <c r="CE135" s="1">
        <v>0</v>
      </c>
      <c r="CF135" s="1">
        <v>0</v>
      </c>
      <c r="CG135" s="1">
        <v>0</v>
      </c>
      <c r="CH135" s="1">
        <v>0</v>
      </c>
      <c r="CI135" s="1">
        <v>0</v>
      </c>
      <c r="CJ135" s="1">
        <v>0</v>
      </c>
      <c r="CK135" s="1">
        <v>0</v>
      </c>
      <c r="CL135" s="1">
        <v>0</v>
      </c>
      <c r="CM135" s="1">
        <v>0</v>
      </c>
      <c r="CN135" s="1">
        <v>0</v>
      </c>
      <c r="CO135" s="1">
        <v>0</v>
      </c>
      <c r="CP135" s="1">
        <v>0</v>
      </c>
      <c r="CQ135" s="1">
        <v>0</v>
      </c>
      <c r="CR135" s="1">
        <v>0</v>
      </c>
      <c r="CS135" s="1">
        <v>0</v>
      </c>
      <c r="CT135" s="1">
        <v>0</v>
      </c>
      <c r="CV135" s="1">
        <v>0</v>
      </c>
      <c r="CW135" s="1">
        <v>0</v>
      </c>
      <c r="CX135" s="1">
        <v>0</v>
      </c>
      <c r="CY135" s="1">
        <v>0</v>
      </c>
      <c r="CZ135" s="1">
        <v>0</v>
      </c>
    </row>
    <row r="136" spans="1:104">
      <c r="A136" s="1" t="s">
        <v>360</v>
      </c>
      <c r="B136" s="1" t="s">
        <v>361</v>
      </c>
      <c r="C136" s="4">
        <v>10579</v>
      </c>
      <c r="D136" s="4">
        <v>100306</v>
      </c>
      <c r="E136" s="4">
        <v>16040</v>
      </c>
      <c r="F136" s="1">
        <v>0</v>
      </c>
      <c r="G136" s="4">
        <v>36430</v>
      </c>
      <c r="H136" s="4">
        <v>20453</v>
      </c>
      <c r="I136" s="4">
        <v>16965</v>
      </c>
      <c r="J136" s="4">
        <v>24436</v>
      </c>
      <c r="K136" s="4">
        <v>46408</v>
      </c>
      <c r="L136" s="1">
        <v>0</v>
      </c>
      <c r="M136" s="1">
        <v>0</v>
      </c>
      <c r="N136" s="1">
        <v>0</v>
      </c>
      <c r="O136" s="4">
        <v>6895</v>
      </c>
      <c r="P136" s="4">
        <v>18427</v>
      </c>
      <c r="Q136" s="4">
        <v>7123</v>
      </c>
      <c r="R136" s="1">
        <v>0</v>
      </c>
      <c r="S136" s="4">
        <v>16346</v>
      </c>
      <c r="T136" s="1">
        <v>0</v>
      </c>
      <c r="U136" s="4">
        <v>80063</v>
      </c>
      <c r="V136" s="1">
        <v>0</v>
      </c>
      <c r="W136" s="4">
        <v>89333</v>
      </c>
      <c r="X136" s="4">
        <v>14614</v>
      </c>
      <c r="Y136" s="4">
        <v>154916</v>
      </c>
      <c r="Z136" s="4">
        <v>29328</v>
      </c>
      <c r="AA136" s="4">
        <v>28142</v>
      </c>
      <c r="AB136" s="4">
        <v>23226</v>
      </c>
      <c r="AC136" s="4">
        <v>12847</v>
      </c>
      <c r="AD136" s="4">
        <v>19066</v>
      </c>
      <c r="AE136" s="4">
        <v>8058</v>
      </c>
      <c r="AF136" s="1">
        <v>0</v>
      </c>
      <c r="AG136" s="4">
        <v>26053</v>
      </c>
      <c r="AH136" s="4">
        <v>37600</v>
      </c>
      <c r="AI136" s="1">
        <v>0</v>
      </c>
      <c r="AJ136" s="4">
        <v>14439</v>
      </c>
      <c r="AK136" s="4">
        <v>34232</v>
      </c>
      <c r="AL136" s="1">
        <v>0</v>
      </c>
      <c r="AM136" s="4">
        <v>54378</v>
      </c>
      <c r="AN136" s="4">
        <v>15902</v>
      </c>
      <c r="AO136" s="1">
        <v>0</v>
      </c>
      <c r="AP136" s="4">
        <v>20133</v>
      </c>
      <c r="AQ136" s="4">
        <v>16662</v>
      </c>
      <c r="AR136" s="4">
        <v>34148</v>
      </c>
      <c r="AS136" s="4">
        <v>13105</v>
      </c>
      <c r="AT136" s="4">
        <v>24688</v>
      </c>
      <c r="AU136" s="1">
        <v>0</v>
      </c>
      <c r="AV136" s="4">
        <v>13452</v>
      </c>
      <c r="AW136" s="4">
        <v>37773</v>
      </c>
      <c r="AX136" s="4">
        <v>321267</v>
      </c>
      <c r="AY136" s="4">
        <v>46047</v>
      </c>
      <c r="AZ136" s="4">
        <v>3967</v>
      </c>
      <c r="BA136" s="1">
        <v>0</v>
      </c>
      <c r="BB136" s="1">
        <v>0</v>
      </c>
      <c r="BC136" s="4">
        <v>16614</v>
      </c>
      <c r="BD136" s="4">
        <v>8329</v>
      </c>
      <c r="BE136" s="4">
        <v>127807</v>
      </c>
      <c r="BF136" s="4">
        <v>16938</v>
      </c>
      <c r="BG136" s="4">
        <v>38400</v>
      </c>
      <c r="BH136" s="4">
        <v>74693</v>
      </c>
      <c r="BI136" s="4">
        <v>39759</v>
      </c>
      <c r="BJ136" s="4">
        <v>18970</v>
      </c>
      <c r="BK136" s="4">
        <v>15117</v>
      </c>
      <c r="BL136" s="4">
        <v>92707</v>
      </c>
      <c r="BM136" s="4">
        <v>35265</v>
      </c>
      <c r="BN136" s="4">
        <v>18066</v>
      </c>
      <c r="BO136" s="1">
        <v>0</v>
      </c>
      <c r="BP136" s="4">
        <v>58422</v>
      </c>
      <c r="BQ136" s="4">
        <v>15480</v>
      </c>
      <c r="BR136" s="1">
        <v>0</v>
      </c>
      <c r="BS136" s="4">
        <v>22736</v>
      </c>
      <c r="BT136" s="4">
        <v>31754</v>
      </c>
      <c r="BU136" s="4">
        <v>27287</v>
      </c>
      <c r="BV136" s="4">
        <v>37372</v>
      </c>
      <c r="BW136" s="4">
        <v>24791</v>
      </c>
      <c r="BX136" s="4">
        <v>36640</v>
      </c>
      <c r="BY136" s="4">
        <v>1311</v>
      </c>
      <c r="BZ136" s="1">
        <v>0</v>
      </c>
      <c r="CA136" s="1">
        <v>0</v>
      </c>
      <c r="CB136" s="4">
        <v>53414</v>
      </c>
      <c r="CC136" s="4">
        <v>64267</v>
      </c>
      <c r="CD136" s="4">
        <v>76603</v>
      </c>
      <c r="CE136" s="4">
        <v>8691</v>
      </c>
      <c r="CF136" s="4">
        <v>22045</v>
      </c>
      <c r="CG136" s="1">
        <v>7</v>
      </c>
      <c r="CH136" s="1">
        <v>821</v>
      </c>
      <c r="CI136" s="4">
        <v>23654</v>
      </c>
      <c r="CJ136" s="4">
        <v>30864</v>
      </c>
      <c r="CK136" s="4">
        <v>73704</v>
      </c>
      <c r="CL136" s="4">
        <v>18897</v>
      </c>
      <c r="CM136" s="1">
        <v>0</v>
      </c>
      <c r="CN136" s="1">
        <v>0</v>
      </c>
      <c r="CO136" s="1">
        <v>0</v>
      </c>
      <c r="CP136" s="4">
        <v>75601</v>
      </c>
      <c r="CQ136" s="4">
        <v>28111</v>
      </c>
      <c r="CR136" s="4">
        <v>8280</v>
      </c>
      <c r="CS136" s="4">
        <v>25037</v>
      </c>
      <c r="CT136" s="4">
        <v>30120</v>
      </c>
      <c r="CU136" s="4">
        <v>58539</v>
      </c>
      <c r="CV136" s="4">
        <v>52031</v>
      </c>
      <c r="CW136" s="4">
        <v>117359</v>
      </c>
      <c r="CX136" s="4">
        <v>26608</v>
      </c>
      <c r="CY136" s="1">
        <v>0</v>
      </c>
      <c r="CZ136" s="1">
        <v>0</v>
      </c>
    </row>
    <row r="137" spans="1:104">
      <c r="A137" s="1" t="s">
        <v>362</v>
      </c>
      <c r="B137" s="1" t="s">
        <v>363</v>
      </c>
      <c r="C137" s="1">
        <v>0</v>
      </c>
      <c r="E137" s="1">
        <v>0</v>
      </c>
      <c r="F137" s="1">
        <v>0</v>
      </c>
      <c r="G137" s="1">
        <v>0</v>
      </c>
      <c r="H137" s="1">
        <v>0</v>
      </c>
      <c r="I137" s="1">
        <v>0</v>
      </c>
      <c r="J137" s="1">
        <v>0</v>
      </c>
      <c r="K137" s="1">
        <v>0</v>
      </c>
      <c r="L137" s="1">
        <v>0</v>
      </c>
      <c r="M137" s="1">
        <v>0</v>
      </c>
      <c r="N137" s="1">
        <v>0</v>
      </c>
      <c r="O137" s="1">
        <v>0</v>
      </c>
      <c r="P137" s="1">
        <v>0</v>
      </c>
      <c r="Q137" s="1">
        <v>0</v>
      </c>
      <c r="R137" s="1">
        <v>0</v>
      </c>
      <c r="S137" s="1">
        <v>0</v>
      </c>
      <c r="T137" s="1">
        <v>0</v>
      </c>
      <c r="V137" s="1">
        <v>0</v>
      </c>
      <c r="W137" s="1">
        <v>0</v>
      </c>
      <c r="X137" s="1">
        <v>0</v>
      </c>
      <c r="Z137" s="1">
        <v>0</v>
      </c>
      <c r="AA137" s="1">
        <v>0</v>
      </c>
      <c r="AB137" s="1">
        <v>0</v>
      </c>
      <c r="AC137" s="1">
        <v>0</v>
      </c>
      <c r="AD137" s="1">
        <v>0</v>
      </c>
      <c r="AE137" s="1">
        <v>0</v>
      </c>
      <c r="AF137" s="1">
        <v>0</v>
      </c>
      <c r="AG137" s="1">
        <v>0</v>
      </c>
      <c r="AH137" s="1">
        <v>0</v>
      </c>
      <c r="AI137" s="1">
        <v>0</v>
      </c>
      <c r="AJ137" s="1">
        <v>0</v>
      </c>
      <c r="AK137" s="1">
        <v>0</v>
      </c>
      <c r="AL137" s="1">
        <v>0</v>
      </c>
      <c r="AM137" s="1">
        <v>0</v>
      </c>
      <c r="AN137" s="1">
        <v>0</v>
      </c>
      <c r="AO137" s="1">
        <v>0</v>
      </c>
      <c r="AP137" s="1">
        <v>0</v>
      </c>
      <c r="AQ137" s="1">
        <v>0</v>
      </c>
      <c r="AS137" s="1">
        <v>0</v>
      </c>
      <c r="AT137" s="1">
        <v>0</v>
      </c>
      <c r="AU137" s="1">
        <v>0</v>
      </c>
      <c r="AV137" s="1">
        <v>0</v>
      </c>
      <c r="AX137" s="1">
        <v>0</v>
      </c>
      <c r="AY137" s="1">
        <v>0</v>
      </c>
      <c r="AZ137" s="1">
        <v>0</v>
      </c>
      <c r="BA137" s="1">
        <v>0</v>
      </c>
      <c r="BB137" s="1">
        <v>0</v>
      </c>
      <c r="BC137" s="1">
        <v>0</v>
      </c>
      <c r="BD137" s="1">
        <v>0</v>
      </c>
      <c r="BF137" s="1">
        <v>0</v>
      </c>
      <c r="BG137" s="1">
        <v>0</v>
      </c>
      <c r="BH137" s="1">
        <v>0</v>
      </c>
      <c r="BI137" s="1">
        <v>0</v>
      </c>
      <c r="BJ137" s="1">
        <v>0</v>
      </c>
      <c r="BK137" s="1">
        <v>0</v>
      </c>
      <c r="BL137" s="1">
        <v>0</v>
      </c>
      <c r="BM137" s="1">
        <v>0</v>
      </c>
      <c r="BN137" s="1">
        <v>0</v>
      </c>
      <c r="BO137" s="1">
        <v>0</v>
      </c>
      <c r="BP137" s="1">
        <v>0</v>
      </c>
      <c r="BQ137" s="1">
        <v>0</v>
      </c>
      <c r="BR137" s="1">
        <v>0</v>
      </c>
      <c r="BS137" s="1">
        <v>0</v>
      </c>
      <c r="BT137" s="1">
        <v>0</v>
      </c>
      <c r="BU137" s="1">
        <v>0</v>
      </c>
      <c r="BV137" s="1">
        <v>0</v>
      </c>
      <c r="BW137" s="1">
        <v>0</v>
      </c>
      <c r="BX137" s="1">
        <v>0</v>
      </c>
      <c r="BY137" s="1">
        <v>0</v>
      </c>
      <c r="BZ137" s="1">
        <v>0</v>
      </c>
      <c r="CA137" s="1">
        <v>0</v>
      </c>
      <c r="CB137" s="1">
        <v>0</v>
      </c>
      <c r="CC137" s="1">
        <v>0</v>
      </c>
      <c r="CD137" s="1">
        <v>0</v>
      </c>
      <c r="CE137" s="1">
        <v>0</v>
      </c>
      <c r="CF137" s="1">
        <v>0</v>
      </c>
      <c r="CG137" s="1">
        <v>0</v>
      </c>
      <c r="CH137" s="1">
        <v>0</v>
      </c>
      <c r="CI137" s="1">
        <v>0</v>
      </c>
      <c r="CJ137" s="1">
        <v>0</v>
      </c>
      <c r="CK137" s="1">
        <v>0</v>
      </c>
      <c r="CL137" s="1">
        <v>0</v>
      </c>
      <c r="CM137" s="1">
        <v>0</v>
      </c>
      <c r="CN137" s="1">
        <v>0</v>
      </c>
      <c r="CO137" s="1">
        <v>0</v>
      </c>
      <c r="CP137" s="1">
        <v>0</v>
      </c>
      <c r="CQ137" s="1">
        <v>0</v>
      </c>
      <c r="CR137" s="1">
        <v>0</v>
      </c>
      <c r="CS137" s="1">
        <v>0</v>
      </c>
      <c r="CT137" s="1">
        <v>0</v>
      </c>
      <c r="CV137" s="1">
        <v>0</v>
      </c>
      <c r="CW137" s="1">
        <v>0</v>
      </c>
      <c r="CX137" s="1">
        <v>0</v>
      </c>
      <c r="CY137" s="1">
        <v>0</v>
      </c>
      <c r="CZ137" s="1">
        <v>0</v>
      </c>
    </row>
    <row r="138" spans="1:104">
      <c r="A138" s="1" t="s">
        <v>364</v>
      </c>
      <c r="B138" s="1" t="s">
        <v>365</v>
      </c>
      <c r="C138" s="4">
        <v>12276</v>
      </c>
      <c r="D138" s="4">
        <v>42061</v>
      </c>
      <c r="E138" s="4">
        <v>22997</v>
      </c>
      <c r="F138" s="1">
        <v>0</v>
      </c>
      <c r="G138" s="4">
        <v>10000</v>
      </c>
      <c r="H138" s="4">
        <v>10000</v>
      </c>
      <c r="I138" s="4">
        <v>25926</v>
      </c>
      <c r="J138" s="4">
        <v>16477</v>
      </c>
      <c r="K138" s="4">
        <v>38409</v>
      </c>
      <c r="L138" s="1">
        <v>0</v>
      </c>
      <c r="M138" s="4">
        <v>95511</v>
      </c>
      <c r="N138" s="1">
        <v>0</v>
      </c>
      <c r="O138" s="4">
        <v>6300</v>
      </c>
      <c r="P138" s="4">
        <v>22557</v>
      </c>
      <c r="Q138" s="1">
        <v>0</v>
      </c>
      <c r="R138" s="4">
        <v>22997</v>
      </c>
      <c r="S138" s="4">
        <v>32997</v>
      </c>
      <c r="T138" s="4">
        <v>42539</v>
      </c>
      <c r="U138" s="4">
        <v>42215</v>
      </c>
      <c r="V138" s="4">
        <v>60963</v>
      </c>
      <c r="W138" s="4">
        <v>65641</v>
      </c>
      <c r="X138" s="4">
        <v>21600</v>
      </c>
      <c r="Y138" s="4">
        <v>82342</v>
      </c>
      <c r="Z138" s="4">
        <v>57470</v>
      </c>
      <c r="AA138" s="4">
        <v>49534</v>
      </c>
      <c r="AB138" s="4">
        <v>45758</v>
      </c>
      <c r="AC138" s="4">
        <v>1482</v>
      </c>
      <c r="AD138" s="4">
        <v>10000</v>
      </c>
      <c r="AE138" s="4">
        <v>10152</v>
      </c>
      <c r="AF138" s="4">
        <v>38038</v>
      </c>
      <c r="AG138" s="4">
        <v>24505</v>
      </c>
      <c r="AH138" s="4">
        <v>37751</v>
      </c>
      <c r="AI138" s="1">
        <v>0</v>
      </c>
      <c r="AJ138" s="4">
        <v>22997</v>
      </c>
      <c r="AK138" s="1">
        <v>0</v>
      </c>
      <c r="AL138" s="4">
        <v>38078</v>
      </c>
      <c r="AM138" s="4">
        <v>31663</v>
      </c>
      <c r="AN138" s="4">
        <v>22997</v>
      </c>
      <c r="AO138" s="4">
        <v>42880</v>
      </c>
      <c r="AP138" s="4">
        <v>16858</v>
      </c>
      <c r="AQ138" s="4">
        <v>26527</v>
      </c>
      <c r="AR138" s="4">
        <v>64777</v>
      </c>
      <c r="AS138" s="4">
        <v>16266</v>
      </c>
      <c r="AT138" s="4">
        <v>24485</v>
      </c>
      <c r="AU138" s="1">
        <v>0</v>
      </c>
      <c r="AV138" s="4">
        <v>10000</v>
      </c>
      <c r="AW138" s="4">
        <v>24344</v>
      </c>
      <c r="AX138" s="4">
        <v>46427</v>
      </c>
      <c r="AY138" s="4">
        <v>22825</v>
      </c>
      <c r="AZ138" s="4">
        <v>15801</v>
      </c>
      <c r="BA138" s="4">
        <v>18690</v>
      </c>
      <c r="BB138" s="1">
        <v>0</v>
      </c>
      <c r="BC138" s="4">
        <v>22035</v>
      </c>
      <c r="BD138" s="4">
        <v>16982</v>
      </c>
      <c r="BE138" s="4">
        <v>40819</v>
      </c>
      <c r="BF138" s="4">
        <v>13376</v>
      </c>
      <c r="BG138" s="4">
        <v>45712</v>
      </c>
      <c r="BH138" s="4">
        <v>31285</v>
      </c>
      <c r="BI138" s="4">
        <v>34312</v>
      </c>
      <c r="BJ138" s="4">
        <v>15929</v>
      </c>
      <c r="BK138" s="4">
        <v>3964</v>
      </c>
      <c r="BL138" s="4">
        <v>44939</v>
      </c>
      <c r="BM138" s="4">
        <v>31756</v>
      </c>
      <c r="BN138" s="4">
        <v>13891</v>
      </c>
      <c r="BO138" s="4">
        <v>21134</v>
      </c>
      <c r="BP138" s="4">
        <v>86108</v>
      </c>
      <c r="BQ138" s="4">
        <v>8565</v>
      </c>
      <c r="BR138" s="1">
        <v>0</v>
      </c>
      <c r="BS138" s="4">
        <v>14935</v>
      </c>
      <c r="BT138" s="4">
        <v>7734</v>
      </c>
      <c r="BU138" s="4">
        <v>26034</v>
      </c>
      <c r="BV138" s="4">
        <v>51651</v>
      </c>
      <c r="BW138" s="4">
        <v>26383</v>
      </c>
      <c r="BX138" s="4">
        <v>84594</v>
      </c>
      <c r="BY138" s="4">
        <v>22988</v>
      </c>
      <c r="BZ138" s="1">
        <v>0</v>
      </c>
      <c r="CA138" s="1">
        <v>0</v>
      </c>
      <c r="CB138" s="4">
        <v>54368</v>
      </c>
      <c r="CC138" s="4">
        <v>34499</v>
      </c>
      <c r="CD138" s="4">
        <v>23822</v>
      </c>
      <c r="CE138" s="4">
        <v>20060</v>
      </c>
      <c r="CF138" s="1">
        <v>0</v>
      </c>
      <c r="CG138" s="4">
        <v>58991</v>
      </c>
      <c r="CH138" s="1">
        <v>0</v>
      </c>
      <c r="CI138" s="4">
        <v>10000</v>
      </c>
      <c r="CJ138" s="4">
        <v>10000</v>
      </c>
      <c r="CK138" s="4">
        <v>32997</v>
      </c>
      <c r="CL138" s="4">
        <v>25058</v>
      </c>
      <c r="CM138" s="4">
        <v>3423</v>
      </c>
      <c r="CN138" s="4">
        <v>132020</v>
      </c>
      <c r="CO138" s="4">
        <v>111666</v>
      </c>
      <c r="CP138" s="4">
        <v>45337</v>
      </c>
      <c r="CQ138" s="4">
        <v>36238</v>
      </c>
      <c r="CR138" s="4">
        <v>9136</v>
      </c>
      <c r="CS138" s="4">
        <v>23154</v>
      </c>
      <c r="CT138" s="4">
        <v>44993</v>
      </c>
      <c r="CU138" s="4">
        <v>102485</v>
      </c>
      <c r="CV138" s="4">
        <v>62669</v>
      </c>
      <c r="CW138" s="1">
        <v>0</v>
      </c>
      <c r="CX138" s="1">
        <v>0</v>
      </c>
      <c r="CY138" s="4">
        <v>10000</v>
      </c>
      <c r="CZ138" s="4">
        <v>10000</v>
      </c>
    </row>
    <row r="139" spans="1:104">
      <c r="A139" s="1" t="s">
        <v>366</v>
      </c>
      <c r="B139" s="1" t="s">
        <v>367</v>
      </c>
      <c r="C139" s="4">
        <v>74449</v>
      </c>
      <c r="D139" s="4">
        <v>626023</v>
      </c>
      <c r="E139" s="4">
        <v>49674</v>
      </c>
      <c r="F139" s="1">
        <v>0</v>
      </c>
      <c r="G139" s="4">
        <v>109154</v>
      </c>
      <c r="H139" s="4">
        <v>20472</v>
      </c>
      <c r="I139" s="4">
        <v>61594</v>
      </c>
      <c r="J139" s="4">
        <v>75720</v>
      </c>
      <c r="K139" s="4">
        <v>194008</v>
      </c>
      <c r="L139" s="1">
        <v>0</v>
      </c>
      <c r="M139" s="4">
        <v>195486</v>
      </c>
      <c r="N139" s="1">
        <v>0</v>
      </c>
      <c r="O139" s="4">
        <v>46614</v>
      </c>
      <c r="P139" s="4">
        <v>39227</v>
      </c>
      <c r="Q139" s="4">
        <v>50528</v>
      </c>
      <c r="R139" s="4">
        <v>64345</v>
      </c>
      <c r="S139" s="4">
        <v>51044</v>
      </c>
      <c r="T139" s="4">
        <v>51087</v>
      </c>
      <c r="U139" s="4">
        <v>495578</v>
      </c>
      <c r="V139" s="4">
        <v>55789</v>
      </c>
      <c r="W139" s="4">
        <v>794504</v>
      </c>
      <c r="X139" s="4">
        <v>50000</v>
      </c>
      <c r="Y139" s="4">
        <v>1104804</v>
      </c>
      <c r="Z139" s="4">
        <v>186994</v>
      </c>
      <c r="AA139" s="4">
        <v>150251</v>
      </c>
      <c r="AB139" s="4">
        <v>207086</v>
      </c>
      <c r="AC139" s="4">
        <v>43715</v>
      </c>
      <c r="AD139" s="4">
        <v>61434</v>
      </c>
      <c r="AE139" s="4">
        <v>78194</v>
      </c>
      <c r="AF139" s="4">
        <v>50000</v>
      </c>
      <c r="AG139" s="4">
        <v>136174</v>
      </c>
      <c r="AH139" s="4">
        <v>182184</v>
      </c>
      <c r="AI139" s="1">
        <v>0</v>
      </c>
      <c r="AJ139" s="4">
        <v>60000</v>
      </c>
      <c r="AK139" s="4">
        <v>77832</v>
      </c>
      <c r="AL139" s="4">
        <v>50000</v>
      </c>
      <c r="AM139" s="4">
        <v>893147</v>
      </c>
      <c r="AN139" s="4">
        <v>68334</v>
      </c>
      <c r="AO139" s="4">
        <v>50000</v>
      </c>
      <c r="AP139" s="4">
        <v>96632</v>
      </c>
      <c r="AQ139" s="4">
        <v>93437</v>
      </c>
      <c r="AR139" s="4">
        <v>423398</v>
      </c>
      <c r="AS139" s="4">
        <v>50000</v>
      </c>
      <c r="AT139" s="4">
        <v>56682</v>
      </c>
      <c r="AU139" s="4">
        <v>12962</v>
      </c>
      <c r="AV139" s="4">
        <v>50000</v>
      </c>
      <c r="AW139" s="4">
        <v>298058</v>
      </c>
      <c r="AX139" s="4">
        <v>1457520</v>
      </c>
      <c r="AY139" s="4">
        <v>59640</v>
      </c>
      <c r="AZ139" s="4">
        <v>61950</v>
      </c>
      <c r="BA139" s="4">
        <v>40699</v>
      </c>
      <c r="BB139" s="1">
        <v>0</v>
      </c>
      <c r="BC139" s="4">
        <v>68460</v>
      </c>
      <c r="BD139" s="4">
        <v>50000</v>
      </c>
      <c r="BE139" s="4">
        <v>846378</v>
      </c>
      <c r="BF139" s="4">
        <v>60232</v>
      </c>
      <c r="BG139" s="4">
        <v>351282</v>
      </c>
      <c r="BH139" s="4">
        <v>422345</v>
      </c>
      <c r="BI139" s="4">
        <v>167156</v>
      </c>
      <c r="BJ139" s="4">
        <v>100886</v>
      </c>
      <c r="BK139" s="4">
        <v>63251</v>
      </c>
      <c r="BL139" s="4">
        <v>564883</v>
      </c>
      <c r="BM139" s="4">
        <v>180615</v>
      </c>
      <c r="BN139" s="4">
        <v>61207</v>
      </c>
      <c r="BO139" s="4">
        <v>143046</v>
      </c>
      <c r="BP139" s="4">
        <v>313016</v>
      </c>
      <c r="BQ139" s="4">
        <v>40450</v>
      </c>
      <c r="BR139" s="1">
        <v>0</v>
      </c>
      <c r="BS139" s="4">
        <v>65391</v>
      </c>
      <c r="BT139" s="4">
        <v>28193</v>
      </c>
      <c r="BU139" s="4">
        <v>119840</v>
      </c>
      <c r="BV139" s="4">
        <v>326961</v>
      </c>
      <c r="BW139" s="4">
        <v>98800</v>
      </c>
      <c r="BX139" s="4">
        <v>43960</v>
      </c>
      <c r="BY139" s="4">
        <v>173509</v>
      </c>
      <c r="BZ139" s="1">
        <v>0</v>
      </c>
      <c r="CA139" s="1">
        <v>0</v>
      </c>
      <c r="CB139" s="4">
        <v>591377</v>
      </c>
      <c r="CC139" s="4">
        <v>414488</v>
      </c>
      <c r="CD139" s="4">
        <v>419727</v>
      </c>
      <c r="CE139" s="4">
        <v>22967</v>
      </c>
      <c r="CF139" s="4">
        <v>94332</v>
      </c>
      <c r="CG139" s="4">
        <v>153107</v>
      </c>
      <c r="CH139" s="4">
        <v>52119</v>
      </c>
      <c r="CI139" s="4">
        <v>50083</v>
      </c>
      <c r="CJ139" s="4">
        <v>191780</v>
      </c>
      <c r="CK139" s="4">
        <v>144180</v>
      </c>
      <c r="CL139" s="4">
        <v>88290</v>
      </c>
      <c r="CM139" s="4">
        <v>112631</v>
      </c>
      <c r="CN139" s="4">
        <v>297915</v>
      </c>
      <c r="CO139" s="4">
        <v>143850</v>
      </c>
      <c r="CP139" s="4">
        <v>409056</v>
      </c>
      <c r="CQ139" s="4">
        <v>209143</v>
      </c>
      <c r="CR139" s="4">
        <v>108722</v>
      </c>
      <c r="CS139" s="4">
        <v>164868</v>
      </c>
      <c r="CT139" s="4">
        <v>154271</v>
      </c>
      <c r="CU139" s="4">
        <v>493971</v>
      </c>
      <c r="CV139" s="4">
        <v>499184</v>
      </c>
      <c r="CW139" s="4">
        <v>440714</v>
      </c>
      <c r="CX139" s="4">
        <v>200101</v>
      </c>
      <c r="CY139" s="4">
        <v>50000</v>
      </c>
      <c r="CZ139" s="4">
        <v>44547</v>
      </c>
    </row>
    <row r="140" spans="1:104">
      <c r="A140" s="1" t="s">
        <v>368</v>
      </c>
      <c r="B140" s="1" t="s">
        <v>369</v>
      </c>
      <c r="C140" s="4">
        <v>365541</v>
      </c>
      <c r="D140" s="4">
        <v>552144</v>
      </c>
      <c r="E140" s="1">
        <v>0</v>
      </c>
      <c r="F140" s="1">
        <v>0</v>
      </c>
      <c r="G140" s="4">
        <v>452360</v>
      </c>
      <c r="H140" s="4">
        <v>150706</v>
      </c>
      <c r="I140" s="4">
        <v>58794</v>
      </c>
      <c r="J140" s="4">
        <v>182770</v>
      </c>
      <c r="K140" s="4">
        <v>540455</v>
      </c>
      <c r="L140" s="1">
        <v>0</v>
      </c>
      <c r="M140" s="4">
        <v>51304</v>
      </c>
      <c r="N140" s="1">
        <v>0</v>
      </c>
      <c r="O140" s="4">
        <v>86271</v>
      </c>
      <c r="P140" s="1">
        <v>0</v>
      </c>
      <c r="Q140" s="1">
        <v>0</v>
      </c>
      <c r="R140" s="4">
        <v>19239</v>
      </c>
      <c r="S140" s="4">
        <v>54511</v>
      </c>
      <c r="T140" s="4">
        <v>9620</v>
      </c>
      <c r="U140" s="4">
        <v>1064558</v>
      </c>
      <c r="V140" s="1">
        <v>0</v>
      </c>
      <c r="W140" s="4">
        <v>1519252</v>
      </c>
      <c r="X140" s="4">
        <v>47983</v>
      </c>
      <c r="Y140" s="4">
        <v>2448567</v>
      </c>
      <c r="Z140" s="4">
        <v>322194</v>
      </c>
      <c r="AA140" s="4">
        <v>289191</v>
      </c>
      <c r="AB140" s="4">
        <v>396366</v>
      </c>
      <c r="AC140" s="1">
        <v>0</v>
      </c>
      <c r="AD140" s="4">
        <v>144293</v>
      </c>
      <c r="AE140" s="4">
        <v>58814</v>
      </c>
      <c r="AF140" s="4">
        <v>9619</v>
      </c>
      <c r="AG140" s="4">
        <v>106201</v>
      </c>
      <c r="AH140" s="4">
        <v>323857</v>
      </c>
      <c r="AI140" s="1">
        <v>0</v>
      </c>
      <c r="AJ140" s="4">
        <v>28858</v>
      </c>
      <c r="AK140" s="4">
        <v>105569</v>
      </c>
      <c r="AL140" s="1">
        <v>0</v>
      </c>
      <c r="AM140" s="4">
        <v>1176721</v>
      </c>
      <c r="AN140" s="4">
        <v>128260</v>
      </c>
      <c r="AO140" s="1">
        <v>0</v>
      </c>
      <c r="AP140" s="4">
        <v>57717</v>
      </c>
      <c r="AQ140" s="4">
        <v>99639</v>
      </c>
      <c r="AR140" s="4">
        <v>731082</v>
      </c>
      <c r="AS140" s="4">
        <v>48098</v>
      </c>
      <c r="AT140" s="4">
        <v>73749</v>
      </c>
      <c r="AU140" s="1">
        <v>0</v>
      </c>
      <c r="AV140" s="4">
        <v>130803</v>
      </c>
      <c r="AW140" s="4">
        <v>690598</v>
      </c>
      <c r="AX140" s="4">
        <v>3688541</v>
      </c>
      <c r="AY140" s="4">
        <v>523363</v>
      </c>
      <c r="AZ140" s="4">
        <v>28859</v>
      </c>
      <c r="BA140" s="4">
        <v>57717</v>
      </c>
      <c r="BB140" s="1">
        <v>0</v>
      </c>
      <c r="BC140" s="4">
        <v>173629</v>
      </c>
      <c r="BD140" s="1">
        <v>0</v>
      </c>
      <c r="BE140" s="4">
        <v>2565959</v>
      </c>
      <c r="BF140" s="4">
        <v>6413</v>
      </c>
      <c r="BG140" s="4">
        <v>880119</v>
      </c>
      <c r="BH140" s="4">
        <v>783669</v>
      </c>
      <c r="BI140" s="4">
        <v>155823</v>
      </c>
      <c r="BJ140" s="4">
        <v>179564</v>
      </c>
      <c r="BK140" s="4">
        <v>25638</v>
      </c>
      <c r="BL140" s="4">
        <v>2641414</v>
      </c>
      <c r="BM140" s="4">
        <v>564344</v>
      </c>
      <c r="BN140" s="4">
        <v>57717</v>
      </c>
      <c r="BO140" s="4">
        <v>131467</v>
      </c>
      <c r="BP140" s="4">
        <v>2657111</v>
      </c>
      <c r="BQ140" s="4">
        <v>57717</v>
      </c>
      <c r="BR140" s="1">
        <v>0</v>
      </c>
      <c r="BS140" s="4">
        <v>9620</v>
      </c>
      <c r="BT140" s="4">
        <v>113548</v>
      </c>
      <c r="BU140" s="4">
        <v>413434</v>
      </c>
      <c r="BV140" s="4">
        <v>684588</v>
      </c>
      <c r="BW140" s="4">
        <v>38478</v>
      </c>
      <c r="BX140" s="4">
        <v>91385</v>
      </c>
      <c r="BY140" s="4">
        <v>160325</v>
      </c>
      <c r="BZ140" s="1">
        <v>0</v>
      </c>
      <c r="CA140" s="1">
        <v>0</v>
      </c>
      <c r="CB140" s="4">
        <v>934200</v>
      </c>
      <c r="CC140" s="4">
        <v>1942759</v>
      </c>
      <c r="CD140" s="4">
        <v>3531064</v>
      </c>
      <c r="CE140" s="4">
        <v>60751</v>
      </c>
      <c r="CF140" s="4">
        <v>267644</v>
      </c>
      <c r="CG140" s="4">
        <v>681381</v>
      </c>
      <c r="CH140" s="4">
        <v>179564</v>
      </c>
      <c r="CI140" s="4">
        <v>205115</v>
      </c>
      <c r="CJ140" s="4">
        <v>716298</v>
      </c>
      <c r="CK140" s="4">
        <v>536768</v>
      </c>
      <c r="CL140" s="4">
        <v>517538</v>
      </c>
      <c r="CM140" s="1">
        <v>0</v>
      </c>
      <c r="CN140" s="1">
        <v>0</v>
      </c>
      <c r="CO140" s="4">
        <v>9620</v>
      </c>
      <c r="CP140" s="4">
        <v>525866</v>
      </c>
      <c r="CQ140" s="4">
        <v>140920</v>
      </c>
      <c r="CR140" s="4">
        <v>9620</v>
      </c>
      <c r="CS140" s="4">
        <v>391225</v>
      </c>
      <c r="CT140" s="4">
        <v>859342</v>
      </c>
      <c r="CU140" s="4">
        <v>1265254</v>
      </c>
      <c r="CV140" s="4">
        <v>1521078</v>
      </c>
      <c r="CW140" s="4">
        <v>682596</v>
      </c>
      <c r="CX140" s="4">
        <v>440429</v>
      </c>
      <c r="CY140" s="4">
        <v>67337</v>
      </c>
      <c r="CZ140" s="4">
        <v>20856</v>
      </c>
    </row>
    <row r="141" spans="1:104">
      <c r="A141" s="1" t="s">
        <v>370</v>
      </c>
      <c r="B141" s="1" t="s">
        <v>371</v>
      </c>
      <c r="C141" s="4">
        <v>1077</v>
      </c>
      <c r="D141" s="4">
        <v>1077</v>
      </c>
      <c r="E141" s="4">
        <v>1077</v>
      </c>
      <c r="F141" s="1">
        <v>0</v>
      </c>
      <c r="G141" s="4">
        <v>10765</v>
      </c>
      <c r="H141" s="4">
        <v>1077</v>
      </c>
      <c r="I141" s="1">
        <v>0</v>
      </c>
      <c r="J141" s="4">
        <v>1077</v>
      </c>
      <c r="K141" s="4">
        <v>1077</v>
      </c>
      <c r="L141" s="1">
        <v>0</v>
      </c>
      <c r="M141" s="1">
        <v>0</v>
      </c>
      <c r="N141" s="1">
        <v>0</v>
      </c>
      <c r="O141" s="1">
        <v>0</v>
      </c>
      <c r="P141" s="4">
        <v>1076</v>
      </c>
      <c r="Q141" s="4">
        <v>1077</v>
      </c>
      <c r="R141" s="4">
        <v>1077</v>
      </c>
      <c r="S141" s="4">
        <v>1077</v>
      </c>
      <c r="T141" s="1">
        <v>0</v>
      </c>
      <c r="U141" s="4">
        <v>1077</v>
      </c>
      <c r="V141" s="1">
        <v>0</v>
      </c>
      <c r="W141" s="4">
        <v>1077</v>
      </c>
      <c r="X141" s="4">
        <v>1077</v>
      </c>
      <c r="Y141" s="4">
        <v>10765</v>
      </c>
      <c r="Z141" s="4">
        <v>1077</v>
      </c>
      <c r="AA141" s="4">
        <v>1077</v>
      </c>
      <c r="AB141" s="4">
        <v>1077</v>
      </c>
      <c r="AC141" s="4">
        <v>1077</v>
      </c>
      <c r="AD141" s="4">
        <v>1077</v>
      </c>
      <c r="AE141" s="4">
        <v>1076</v>
      </c>
      <c r="AF141" s="1">
        <v>0</v>
      </c>
      <c r="AG141" s="4">
        <v>1077</v>
      </c>
      <c r="AH141" s="4">
        <v>1077</v>
      </c>
      <c r="AI141" s="1">
        <v>0</v>
      </c>
      <c r="AJ141" s="4">
        <v>1076</v>
      </c>
      <c r="AK141" s="4">
        <v>1077</v>
      </c>
      <c r="AL141" s="1">
        <v>0</v>
      </c>
      <c r="AM141" s="4">
        <v>1077</v>
      </c>
      <c r="AN141" s="4">
        <v>1076</v>
      </c>
      <c r="AO141" s="1">
        <v>0</v>
      </c>
      <c r="AP141" s="4">
        <v>1077</v>
      </c>
      <c r="AQ141" s="4">
        <v>26913</v>
      </c>
      <c r="AR141" s="4">
        <v>1077</v>
      </c>
      <c r="AS141" s="4">
        <v>1077</v>
      </c>
      <c r="AT141" s="4">
        <v>1076</v>
      </c>
      <c r="AU141" s="1">
        <v>0</v>
      </c>
      <c r="AV141" s="4">
        <v>1076</v>
      </c>
      <c r="AW141" s="4">
        <v>1077</v>
      </c>
      <c r="AX141" s="4">
        <v>10765</v>
      </c>
      <c r="AY141" s="4">
        <v>1077</v>
      </c>
      <c r="AZ141" s="4">
        <v>1077</v>
      </c>
      <c r="BA141" s="4">
        <v>1076</v>
      </c>
      <c r="BB141" s="1">
        <v>0</v>
      </c>
      <c r="BC141" s="4">
        <v>1077</v>
      </c>
      <c r="BD141" s="4">
        <v>1077</v>
      </c>
      <c r="BE141" s="4">
        <v>1077</v>
      </c>
      <c r="BF141" s="4">
        <v>1077</v>
      </c>
      <c r="BG141" s="4">
        <v>1075</v>
      </c>
      <c r="BH141" s="4">
        <v>1077</v>
      </c>
      <c r="BI141" s="4">
        <v>1077</v>
      </c>
      <c r="BJ141" s="4">
        <v>1077</v>
      </c>
      <c r="BK141" s="4">
        <v>1077</v>
      </c>
      <c r="BL141" s="4">
        <v>1077</v>
      </c>
      <c r="BM141" s="4">
        <v>1077</v>
      </c>
      <c r="BN141" s="4">
        <v>1077</v>
      </c>
      <c r="BO141" s="4">
        <v>1077</v>
      </c>
      <c r="BP141" s="4">
        <v>1076</v>
      </c>
      <c r="BQ141" s="4">
        <v>1077</v>
      </c>
      <c r="BR141" s="1">
        <v>0</v>
      </c>
      <c r="BS141" s="4">
        <v>1077</v>
      </c>
      <c r="BT141" s="4">
        <v>1077</v>
      </c>
      <c r="BU141" s="4">
        <v>1077</v>
      </c>
      <c r="BV141" s="4">
        <v>1077</v>
      </c>
      <c r="BW141" s="4">
        <v>1077</v>
      </c>
      <c r="BX141" s="4">
        <v>1077</v>
      </c>
      <c r="BY141" s="4">
        <v>1077</v>
      </c>
      <c r="BZ141" s="1">
        <v>0</v>
      </c>
      <c r="CA141" s="1">
        <v>0</v>
      </c>
      <c r="CB141" s="4">
        <v>1077</v>
      </c>
      <c r="CC141" s="4">
        <v>1077</v>
      </c>
      <c r="CD141" s="4">
        <v>10765</v>
      </c>
      <c r="CE141" s="4">
        <v>48098</v>
      </c>
      <c r="CF141" s="4">
        <v>1077</v>
      </c>
      <c r="CG141" s="4">
        <v>1077</v>
      </c>
      <c r="CH141" s="4">
        <v>1077</v>
      </c>
      <c r="CI141" s="4">
        <v>1077</v>
      </c>
      <c r="CJ141" s="4">
        <v>1077</v>
      </c>
      <c r="CK141" s="4">
        <v>1077</v>
      </c>
      <c r="CL141" s="4">
        <v>1077</v>
      </c>
      <c r="CM141" s="1">
        <v>0</v>
      </c>
      <c r="CN141" s="1">
        <v>0</v>
      </c>
      <c r="CO141" s="1">
        <v>0</v>
      </c>
      <c r="CP141" s="4">
        <v>1077</v>
      </c>
      <c r="CQ141" s="4">
        <v>1077</v>
      </c>
      <c r="CR141" s="4">
        <v>1076</v>
      </c>
      <c r="CS141" s="4">
        <v>1077</v>
      </c>
      <c r="CT141" s="4">
        <v>1077</v>
      </c>
      <c r="CU141" s="4">
        <v>1077</v>
      </c>
      <c r="CV141" s="4">
        <v>1077</v>
      </c>
      <c r="CW141" s="4">
        <v>3768</v>
      </c>
      <c r="CX141" s="4">
        <v>3231</v>
      </c>
      <c r="CY141" s="4">
        <v>1077</v>
      </c>
      <c r="CZ141" s="4">
        <v>1077</v>
      </c>
    </row>
    <row r="142" spans="1:104">
      <c r="A142" s="1" t="s">
        <v>372</v>
      </c>
      <c r="B142" s="1" t="s">
        <v>235</v>
      </c>
      <c r="C142" s="1">
        <v>0</v>
      </c>
      <c r="D142" s="4">
        <v>2883299</v>
      </c>
      <c r="E142" s="1">
        <v>0</v>
      </c>
      <c r="F142" s="1">
        <v>0</v>
      </c>
      <c r="G142" s="1">
        <v>0</v>
      </c>
      <c r="H142" s="1">
        <v>0</v>
      </c>
      <c r="I142" s="1">
        <v>0</v>
      </c>
      <c r="J142" s="1">
        <v>0</v>
      </c>
      <c r="K142" s="1">
        <v>0</v>
      </c>
      <c r="L142" s="1">
        <v>0</v>
      </c>
      <c r="M142" s="1">
        <v>0</v>
      </c>
      <c r="N142" s="1">
        <v>0</v>
      </c>
      <c r="O142" s="1">
        <v>0</v>
      </c>
      <c r="P142" s="1">
        <v>0</v>
      </c>
      <c r="Q142" s="1">
        <v>0</v>
      </c>
      <c r="R142" s="1">
        <v>0</v>
      </c>
      <c r="S142" s="1">
        <v>0</v>
      </c>
      <c r="T142" s="1">
        <v>0</v>
      </c>
      <c r="V142" s="1">
        <v>0</v>
      </c>
      <c r="W142" s="1">
        <v>0</v>
      </c>
      <c r="X142" s="1">
        <v>0</v>
      </c>
      <c r="Y142" s="4">
        <v>3062761</v>
      </c>
      <c r="Z142" s="1">
        <v>0</v>
      </c>
      <c r="AA142" s="1">
        <v>0</v>
      </c>
      <c r="AB142" s="1">
        <v>0</v>
      </c>
      <c r="AC142" s="1">
        <v>0</v>
      </c>
      <c r="AD142" s="1">
        <v>0</v>
      </c>
      <c r="AE142" s="1">
        <v>0</v>
      </c>
      <c r="AF142" s="1">
        <v>0</v>
      </c>
      <c r="AG142" s="1">
        <v>0</v>
      </c>
      <c r="AH142" s="4">
        <v>8000</v>
      </c>
      <c r="AI142" s="1">
        <v>0</v>
      </c>
      <c r="AJ142" s="1">
        <v>0</v>
      </c>
      <c r="AK142" s="1">
        <v>0</v>
      </c>
      <c r="AL142" s="1">
        <v>0</v>
      </c>
      <c r="AM142" s="1">
        <v>0</v>
      </c>
      <c r="AN142" s="1">
        <v>0</v>
      </c>
      <c r="AO142" s="1">
        <v>0</v>
      </c>
      <c r="AP142" s="1">
        <v>0</v>
      </c>
      <c r="AQ142" s="1">
        <v>0</v>
      </c>
      <c r="AS142" s="1">
        <v>0</v>
      </c>
      <c r="AT142" s="1">
        <v>0</v>
      </c>
      <c r="AU142" s="1">
        <v>0</v>
      </c>
      <c r="AV142" s="1">
        <v>0</v>
      </c>
      <c r="AX142" s="4">
        <v>2404966</v>
      </c>
      <c r="AY142" s="1">
        <v>0</v>
      </c>
      <c r="AZ142" s="1">
        <v>0</v>
      </c>
      <c r="BA142" s="1">
        <v>0</v>
      </c>
      <c r="BB142" s="1">
        <v>0</v>
      </c>
      <c r="BC142" s="1">
        <v>0</v>
      </c>
      <c r="BD142" s="1">
        <v>0</v>
      </c>
      <c r="BE142" s="4">
        <v>1526300</v>
      </c>
      <c r="BF142" s="1">
        <v>0</v>
      </c>
      <c r="BG142" s="1">
        <v>0</v>
      </c>
      <c r="BH142" s="1">
        <v>0</v>
      </c>
      <c r="BI142" s="1">
        <v>0</v>
      </c>
      <c r="BJ142" s="1">
        <v>0</v>
      </c>
      <c r="BK142" s="1">
        <v>0</v>
      </c>
      <c r="BL142" s="1">
        <v>0</v>
      </c>
      <c r="BM142" s="1">
        <v>0</v>
      </c>
      <c r="BN142" s="1">
        <v>0</v>
      </c>
      <c r="BO142" s="1">
        <v>0</v>
      </c>
      <c r="BP142" s="1">
        <v>0</v>
      </c>
      <c r="BQ142" s="1">
        <v>0</v>
      </c>
      <c r="BR142" s="1">
        <v>0</v>
      </c>
      <c r="BS142" s="1">
        <v>0</v>
      </c>
      <c r="BT142" s="1">
        <v>0</v>
      </c>
      <c r="BU142" s="1">
        <v>0</v>
      </c>
      <c r="BV142" s="1">
        <v>0</v>
      </c>
      <c r="BW142" s="1">
        <v>0</v>
      </c>
      <c r="BX142" s="1">
        <v>0</v>
      </c>
      <c r="BY142" s="1">
        <v>0</v>
      </c>
      <c r="BZ142" s="1">
        <v>0</v>
      </c>
      <c r="CA142" s="1">
        <v>0</v>
      </c>
      <c r="CB142" s="1">
        <v>0</v>
      </c>
      <c r="CC142" s="4">
        <v>1770508</v>
      </c>
      <c r="CD142" s="4">
        <v>1060420</v>
      </c>
      <c r="CE142" s="4">
        <v>1077</v>
      </c>
      <c r="CF142" s="1">
        <v>0</v>
      </c>
      <c r="CG142" s="1">
        <v>0</v>
      </c>
      <c r="CH142" s="1">
        <v>0</v>
      </c>
      <c r="CI142" s="1">
        <v>0</v>
      </c>
      <c r="CJ142" s="1">
        <v>0</v>
      </c>
      <c r="CK142" s="1">
        <v>0</v>
      </c>
      <c r="CL142" s="1">
        <v>0</v>
      </c>
      <c r="CM142" s="1">
        <v>0</v>
      </c>
      <c r="CN142" s="1">
        <v>0</v>
      </c>
      <c r="CO142" s="1">
        <v>0</v>
      </c>
      <c r="CP142" s="1">
        <v>0</v>
      </c>
      <c r="CQ142" s="1">
        <v>0</v>
      </c>
      <c r="CR142" s="1">
        <v>0</v>
      </c>
      <c r="CS142" s="1">
        <v>0</v>
      </c>
      <c r="CT142" s="1">
        <v>0</v>
      </c>
      <c r="CV142" s="1">
        <v>0</v>
      </c>
      <c r="CW142" s="1">
        <v>0</v>
      </c>
      <c r="CX142" s="1">
        <v>0</v>
      </c>
      <c r="CY142" s="1">
        <v>0</v>
      </c>
      <c r="CZ142" s="1">
        <v>0</v>
      </c>
    </row>
    <row r="143" spans="1:104">
      <c r="A143" s="1" t="s">
        <v>373</v>
      </c>
      <c r="B143" s="1" t="s">
        <v>374</v>
      </c>
      <c r="C143" s="4">
        <v>471090</v>
      </c>
      <c r="D143" s="4"/>
      <c r="E143" s="4">
        <v>218376</v>
      </c>
      <c r="F143" s="1">
        <v>0</v>
      </c>
      <c r="G143" s="4">
        <v>892312</v>
      </c>
      <c r="H143" s="4">
        <v>389462</v>
      </c>
      <c r="I143" s="4">
        <v>132443</v>
      </c>
      <c r="J143" s="4">
        <v>242841</v>
      </c>
      <c r="K143" s="4">
        <v>1358021</v>
      </c>
      <c r="L143" s="1">
        <v>0</v>
      </c>
      <c r="M143" s="1">
        <v>0</v>
      </c>
      <c r="N143" s="1">
        <v>0</v>
      </c>
      <c r="O143" s="4">
        <v>177044</v>
      </c>
      <c r="P143" s="4">
        <v>82529</v>
      </c>
      <c r="Q143" s="4">
        <v>89166</v>
      </c>
      <c r="R143" s="4">
        <v>130330</v>
      </c>
      <c r="S143" s="4">
        <v>275235</v>
      </c>
      <c r="T143" s="1">
        <v>0</v>
      </c>
      <c r="U143" s="4">
        <v>2453702</v>
      </c>
      <c r="V143" s="1">
        <v>0</v>
      </c>
      <c r="W143" s="4">
        <v>2562654</v>
      </c>
      <c r="X143" s="4">
        <v>334939</v>
      </c>
      <c r="Y143" s="4">
        <v>4415080</v>
      </c>
      <c r="Z143" s="4">
        <v>872210</v>
      </c>
      <c r="AA143" s="4">
        <v>635617</v>
      </c>
      <c r="AB143" s="4">
        <v>835653</v>
      </c>
      <c r="AC143" s="4">
        <v>110064</v>
      </c>
      <c r="AD143" s="4">
        <v>378167</v>
      </c>
      <c r="AE143" s="4">
        <v>126585</v>
      </c>
      <c r="AF143" s="1">
        <v>0</v>
      </c>
      <c r="AG143" s="4">
        <v>762610</v>
      </c>
      <c r="AH143" s="4">
        <v>1080626</v>
      </c>
      <c r="AI143" s="1">
        <v>0</v>
      </c>
      <c r="AJ143" s="4">
        <v>185773</v>
      </c>
      <c r="AK143" s="4">
        <v>489600</v>
      </c>
      <c r="AL143" s="1">
        <v>0</v>
      </c>
      <c r="AM143" s="4">
        <v>2278517</v>
      </c>
      <c r="AN143" s="4">
        <v>273763</v>
      </c>
      <c r="AO143" s="1">
        <v>0</v>
      </c>
      <c r="AP143" s="4">
        <v>547860</v>
      </c>
      <c r="AQ143" s="4">
        <v>364524</v>
      </c>
      <c r="AR143" s="4">
        <v>1639307</v>
      </c>
      <c r="AS143" s="4">
        <v>139431</v>
      </c>
      <c r="AT143" s="4">
        <v>473478</v>
      </c>
      <c r="AU143" s="4">
        <v>50432</v>
      </c>
      <c r="AV143" s="4">
        <v>143916</v>
      </c>
      <c r="AW143" s="4">
        <v>1183371</v>
      </c>
      <c r="AX143" s="4">
        <v>7821358</v>
      </c>
      <c r="AY143" s="4">
        <v>1115706</v>
      </c>
      <c r="AZ143" s="4">
        <v>89285</v>
      </c>
      <c r="BA143" s="4">
        <v>162943</v>
      </c>
      <c r="BB143" s="1">
        <v>0</v>
      </c>
      <c r="BC143" s="4">
        <v>283563</v>
      </c>
      <c r="BD143" s="4">
        <v>104296</v>
      </c>
      <c r="BE143" s="4">
        <v>6679163</v>
      </c>
      <c r="BF143" s="4">
        <v>451112</v>
      </c>
      <c r="BG143" s="4">
        <v>1132009</v>
      </c>
      <c r="BH143" s="4">
        <v>1197736</v>
      </c>
      <c r="BI143" s="4">
        <v>992758</v>
      </c>
      <c r="BJ143" s="4">
        <v>355573</v>
      </c>
      <c r="BK143" s="4">
        <v>157255</v>
      </c>
      <c r="BL143" s="4">
        <v>2132474</v>
      </c>
      <c r="BM143" s="4">
        <v>1053185</v>
      </c>
      <c r="BN143" s="4">
        <v>237302</v>
      </c>
      <c r="BO143" s="4">
        <v>444361</v>
      </c>
      <c r="BP143" s="4">
        <v>1287840</v>
      </c>
      <c r="BQ143" s="4">
        <v>108093</v>
      </c>
      <c r="BR143" s="1">
        <v>0</v>
      </c>
      <c r="BS143" s="4">
        <v>672519</v>
      </c>
      <c r="BT143" s="4">
        <v>554792</v>
      </c>
      <c r="BU143" s="4">
        <v>695976</v>
      </c>
      <c r="BV143" s="4">
        <v>1106851</v>
      </c>
      <c r="BW143" s="4">
        <v>399476</v>
      </c>
      <c r="BX143" s="4">
        <v>522061</v>
      </c>
      <c r="BY143" s="4">
        <v>1030431</v>
      </c>
      <c r="BZ143" s="1">
        <v>0</v>
      </c>
      <c r="CA143" s="1">
        <v>0</v>
      </c>
      <c r="CB143" s="4">
        <v>1633416</v>
      </c>
      <c r="CC143" s="4">
        <v>2233781</v>
      </c>
      <c r="CD143" s="4">
        <v>2206958</v>
      </c>
      <c r="CE143" s="4">
        <v>285062</v>
      </c>
      <c r="CF143" s="4">
        <v>486275</v>
      </c>
      <c r="CG143" s="4">
        <v>936086</v>
      </c>
      <c r="CH143" s="4">
        <v>254743</v>
      </c>
      <c r="CI143" s="4">
        <v>287089</v>
      </c>
      <c r="CJ143" s="4">
        <v>791452</v>
      </c>
      <c r="CK143" s="4">
        <v>1044372</v>
      </c>
      <c r="CL143" s="4">
        <v>1259390</v>
      </c>
      <c r="CM143" s="1">
        <v>0</v>
      </c>
      <c r="CN143" s="1">
        <v>0</v>
      </c>
      <c r="CO143" s="1">
        <v>0</v>
      </c>
      <c r="CP143" s="4">
        <v>2057971</v>
      </c>
      <c r="CQ143" s="4">
        <v>498951</v>
      </c>
      <c r="CR143" s="4">
        <v>764251</v>
      </c>
      <c r="CS143" s="4">
        <v>580509</v>
      </c>
      <c r="CT143" s="4">
        <v>589371</v>
      </c>
      <c r="CU143" s="4">
        <v>2161080</v>
      </c>
      <c r="CV143" s="4">
        <v>603283</v>
      </c>
      <c r="CW143" s="4">
        <v>3064737</v>
      </c>
      <c r="CX143" s="4">
        <v>1684517</v>
      </c>
      <c r="CY143" s="4">
        <v>71600</v>
      </c>
      <c r="CZ143" s="4">
        <v>52416</v>
      </c>
    </row>
    <row r="144" spans="1:104">
      <c r="A144" s="1" t="s">
        <v>375</v>
      </c>
      <c r="B144" s="1" t="s">
        <v>376</v>
      </c>
      <c r="C144" s="1">
        <v>0</v>
      </c>
      <c r="E144" s="1">
        <v>0</v>
      </c>
      <c r="F144" s="1">
        <v>0</v>
      </c>
      <c r="G144" s="4">
        <v>286582</v>
      </c>
      <c r="H144" s="1">
        <v>0</v>
      </c>
      <c r="I144" s="1">
        <v>0</v>
      </c>
      <c r="J144" s="4">
        <v>104529</v>
      </c>
      <c r="K144" s="1">
        <v>0</v>
      </c>
      <c r="L144" s="1">
        <v>0</v>
      </c>
      <c r="M144" s="1">
        <v>0</v>
      </c>
      <c r="N144" s="1">
        <v>0</v>
      </c>
      <c r="O144" s="1">
        <v>0</v>
      </c>
      <c r="P144" s="1">
        <v>0</v>
      </c>
      <c r="Q144" s="1">
        <v>0</v>
      </c>
      <c r="R144" s="1">
        <v>0</v>
      </c>
      <c r="S144" s="1">
        <v>0</v>
      </c>
      <c r="T144" s="1">
        <v>0</v>
      </c>
      <c r="U144" s="4">
        <v>900842</v>
      </c>
      <c r="V144" s="1">
        <v>0</v>
      </c>
      <c r="W144" s="1">
        <v>0</v>
      </c>
      <c r="X144" s="1">
        <v>0</v>
      </c>
      <c r="Y144" s="4">
        <v>1657646</v>
      </c>
      <c r="Z144" s="1">
        <v>0</v>
      </c>
      <c r="AA144" s="1">
        <v>0</v>
      </c>
      <c r="AB144" s="1">
        <v>0</v>
      </c>
      <c r="AC144" s="1">
        <v>0</v>
      </c>
      <c r="AD144" s="1">
        <v>0</v>
      </c>
      <c r="AE144" s="1">
        <v>0</v>
      </c>
      <c r="AF144" s="1">
        <v>0</v>
      </c>
      <c r="AG144" s="1">
        <v>0</v>
      </c>
      <c r="AH144" s="1">
        <v>0</v>
      </c>
      <c r="AI144" s="1">
        <v>0</v>
      </c>
      <c r="AJ144" s="1">
        <v>0</v>
      </c>
      <c r="AK144" s="1">
        <v>0</v>
      </c>
      <c r="AL144" s="1">
        <v>0</v>
      </c>
      <c r="AM144" s="4">
        <v>726763</v>
      </c>
      <c r="AN144" s="1">
        <v>0</v>
      </c>
      <c r="AO144" s="1">
        <v>0</v>
      </c>
      <c r="AP144" s="1">
        <v>0</v>
      </c>
      <c r="AQ144" s="1">
        <v>0</v>
      </c>
      <c r="AS144" s="1">
        <v>0</v>
      </c>
      <c r="AT144" s="1">
        <v>0</v>
      </c>
      <c r="AU144" s="1">
        <v>0</v>
      </c>
      <c r="AV144" s="1">
        <v>0</v>
      </c>
      <c r="AX144" s="4">
        <v>2909457</v>
      </c>
      <c r="AY144" s="1">
        <v>0</v>
      </c>
      <c r="AZ144" s="1">
        <v>0</v>
      </c>
      <c r="BA144" s="1">
        <v>0</v>
      </c>
      <c r="BB144" s="1">
        <v>0</v>
      </c>
      <c r="BC144" s="1">
        <v>0</v>
      </c>
      <c r="BD144" s="1">
        <v>0</v>
      </c>
      <c r="BE144" s="4">
        <v>2434270</v>
      </c>
      <c r="BF144" s="1">
        <v>0</v>
      </c>
      <c r="BG144" s="4">
        <v>436696</v>
      </c>
      <c r="BH144" s="4">
        <v>438951</v>
      </c>
      <c r="BI144" s="1">
        <v>0</v>
      </c>
      <c r="BJ144" s="1">
        <v>0</v>
      </c>
      <c r="BK144" s="1">
        <v>0</v>
      </c>
      <c r="BL144" s="4">
        <v>710867</v>
      </c>
      <c r="BM144" s="1">
        <v>0</v>
      </c>
      <c r="BN144" s="1">
        <v>0</v>
      </c>
      <c r="BO144" s="1">
        <v>0</v>
      </c>
      <c r="BP144" s="4">
        <v>376088</v>
      </c>
      <c r="BQ144" s="1">
        <v>0</v>
      </c>
      <c r="BR144" s="1">
        <v>0</v>
      </c>
      <c r="BS144" s="1">
        <v>0</v>
      </c>
      <c r="BT144" s="1">
        <v>0</v>
      </c>
      <c r="BU144" s="1">
        <v>0</v>
      </c>
      <c r="BV144" s="1">
        <v>0</v>
      </c>
      <c r="BW144" s="1">
        <v>0</v>
      </c>
      <c r="BX144" s="1">
        <v>0</v>
      </c>
      <c r="BY144" s="1">
        <v>0</v>
      </c>
      <c r="BZ144" s="1">
        <v>0</v>
      </c>
      <c r="CA144" s="1">
        <v>0</v>
      </c>
      <c r="CB144" s="4">
        <v>495129</v>
      </c>
      <c r="CC144" s="1">
        <v>0</v>
      </c>
      <c r="CD144" s="4">
        <v>798409</v>
      </c>
      <c r="CE144" s="1">
        <v>0</v>
      </c>
      <c r="CF144" s="4">
        <v>159674</v>
      </c>
      <c r="CG144" s="4">
        <v>346474</v>
      </c>
      <c r="CH144" s="1">
        <v>0</v>
      </c>
      <c r="CI144" s="1">
        <v>0</v>
      </c>
      <c r="CJ144" s="4">
        <v>285602</v>
      </c>
      <c r="CK144" s="1">
        <v>0</v>
      </c>
      <c r="CL144" s="1">
        <v>0</v>
      </c>
      <c r="CM144" s="1">
        <v>0</v>
      </c>
      <c r="CN144" s="1">
        <v>0</v>
      </c>
      <c r="CO144" s="1">
        <v>0</v>
      </c>
      <c r="CP144" s="1">
        <v>0</v>
      </c>
      <c r="CQ144" s="4">
        <v>179427</v>
      </c>
      <c r="CR144" s="1">
        <v>0</v>
      </c>
      <c r="CS144" s="1">
        <v>0</v>
      </c>
      <c r="CT144" s="4">
        <v>153089</v>
      </c>
      <c r="CU144" s="4">
        <v>641988</v>
      </c>
      <c r="CV144" s="4">
        <v>328678</v>
      </c>
      <c r="CW144" s="4">
        <v>1098564</v>
      </c>
      <c r="CX144" s="1">
        <v>0</v>
      </c>
      <c r="CY144" s="1">
        <v>0</v>
      </c>
      <c r="CZ144" s="1">
        <v>0</v>
      </c>
    </row>
    <row r="145" spans="1:104">
      <c r="A145" s="1" t="s">
        <v>377</v>
      </c>
      <c r="B145" s="1" t="s">
        <v>378</v>
      </c>
      <c r="C145" s="1">
        <v>0</v>
      </c>
      <c r="E145" s="4">
        <v>132000</v>
      </c>
      <c r="F145" s="1">
        <v>0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0</v>
      </c>
      <c r="Q145" s="4">
        <v>40000</v>
      </c>
      <c r="R145" s="1">
        <v>0</v>
      </c>
      <c r="S145" s="1">
        <v>0</v>
      </c>
      <c r="T145" s="1">
        <v>0</v>
      </c>
      <c r="V145" s="1">
        <v>0</v>
      </c>
      <c r="W145" s="1">
        <v>0</v>
      </c>
      <c r="X145" s="1">
        <v>0</v>
      </c>
      <c r="Z145" s="1">
        <v>0</v>
      </c>
      <c r="AA145" s="1">
        <v>0</v>
      </c>
      <c r="AB145" s="1">
        <v>0</v>
      </c>
      <c r="AC145" s="4">
        <v>163396</v>
      </c>
      <c r="AD145" s="4">
        <v>518829</v>
      </c>
      <c r="AE145" s="4">
        <v>164675</v>
      </c>
      <c r="AF145" s="1">
        <v>0</v>
      </c>
      <c r="AG145" s="4">
        <v>1153653</v>
      </c>
      <c r="AH145" s="4">
        <v>1641990</v>
      </c>
      <c r="AI145" s="1">
        <v>0</v>
      </c>
      <c r="AJ145" s="4">
        <v>265856</v>
      </c>
      <c r="AK145" s="4">
        <v>538252</v>
      </c>
      <c r="AL145" s="1">
        <v>0</v>
      </c>
      <c r="AM145" s="1">
        <v>0</v>
      </c>
      <c r="AN145" s="4">
        <v>440702</v>
      </c>
      <c r="AO145" s="1">
        <v>0</v>
      </c>
      <c r="AP145" s="4">
        <v>492960</v>
      </c>
      <c r="AQ145" s="4">
        <v>614154</v>
      </c>
      <c r="AR145" s="4">
        <v>1617847</v>
      </c>
      <c r="AS145" s="4">
        <v>163262</v>
      </c>
      <c r="AT145" s="4">
        <v>489706</v>
      </c>
      <c r="AU145" s="4">
        <v>89854</v>
      </c>
      <c r="AV145" s="4">
        <v>129287</v>
      </c>
      <c r="AW145" s="4">
        <v>1422487</v>
      </c>
      <c r="AX145" s="1">
        <v>0</v>
      </c>
      <c r="AY145" s="4">
        <v>976499</v>
      </c>
      <c r="AZ145" s="4">
        <v>189514</v>
      </c>
      <c r="BA145" s="4">
        <v>180400</v>
      </c>
      <c r="BB145" s="1">
        <v>0</v>
      </c>
      <c r="BC145" s="4">
        <v>829494</v>
      </c>
      <c r="BD145" s="4">
        <v>122705</v>
      </c>
      <c r="BE145" s="4">
        <v>71291</v>
      </c>
      <c r="BF145" s="4">
        <v>677764</v>
      </c>
      <c r="BG145" s="1">
        <v>0</v>
      </c>
      <c r="BH145" s="1">
        <v>0</v>
      </c>
      <c r="BI145" s="4">
        <v>990501</v>
      </c>
      <c r="BJ145" s="4">
        <v>480379</v>
      </c>
      <c r="BK145" s="4">
        <v>325120</v>
      </c>
      <c r="BL145" s="1">
        <v>0</v>
      </c>
      <c r="BM145" s="4">
        <v>1084653</v>
      </c>
      <c r="BN145" s="4">
        <v>398852</v>
      </c>
      <c r="BO145" s="4">
        <v>826779</v>
      </c>
      <c r="BP145" s="1">
        <v>0</v>
      </c>
      <c r="BQ145" s="4">
        <v>80380</v>
      </c>
      <c r="BR145" s="1">
        <v>0</v>
      </c>
      <c r="BS145" s="4">
        <v>587937</v>
      </c>
      <c r="BT145" s="4">
        <v>642223</v>
      </c>
      <c r="BU145" s="4">
        <v>668415</v>
      </c>
      <c r="BV145" s="4">
        <v>1473932</v>
      </c>
      <c r="BW145" s="4">
        <v>507993</v>
      </c>
      <c r="BX145" s="4">
        <v>445321</v>
      </c>
      <c r="BY145" s="4">
        <v>958729</v>
      </c>
      <c r="BZ145" s="1">
        <v>0</v>
      </c>
      <c r="CA145" s="1">
        <v>0</v>
      </c>
      <c r="CB145" s="1">
        <v>0</v>
      </c>
      <c r="CC145" s="4">
        <v>1908841</v>
      </c>
      <c r="CD145" s="1">
        <v>0</v>
      </c>
      <c r="CE145" s="4">
        <v>351212</v>
      </c>
      <c r="CF145" s="4">
        <v>1233086</v>
      </c>
      <c r="CG145" s="1">
        <v>0</v>
      </c>
      <c r="CH145" s="4">
        <v>475053</v>
      </c>
      <c r="CI145" s="4">
        <v>487047</v>
      </c>
      <c r="CJ145" s="1">
        <v>0</v>
      </c>
      <c r="CK145" s="4">
        <v>1454792</v>
      </c>
      <c r="CL145" s="4">
        <v>779679</v>
      </c>
      <c r="CM145" s="1">
        <v>0</v>
      </c>
      <c r="CN145" s="1">
        <v>0</v>
      </c>
      <c r="CO145" s="1">
        <v>0</v>
      </c>
      <c r="CP145" s="4">
        <v>2380178</v>
      </c>
      <c r="CQ145" s="1">
        <v>0</v>
      </c>
      <c r="CR145" s="4">
        <v>615346</v>
      </c>
      <c r="CS145" s="4">
        <v>774751</v>
      </c>
      <c r="CT145" s="1">
        <v>0</v>
      </c>
      <c r="CV145" s="1">
        <v>0</v>
      </c>
      <c r="CW145" s="1">
        <v>0</v>
      </c>
      <c r="CX145" s="1">
        <v>0</v>
      </c>
      <c r="CY145" s="1">
        <v>0</v>
      </c>
      <c r="CZ145" s="1">
        <v>0</v>
      </c>
    </row>
    <row r="146" spans="1:104">
      <c r="A146" s="1" t="s">
        <v>379</v>
      </c>
      <c r="B146" s="1" t="s">
        <v>380</v>
      </c>
      <c r="C146" s="4">
        <v>798783</v>
      </c>
      <c r="D146" s="4">
        <v>5371274</v>
      </c>
      <c r="E146" s="4">
        <v>271375</v>
      </c>
      <c r="F146" s="4">
        <v>45378</v>
      </c>
      <c r="G146" s="4">
        <v>1982015</v>
      </c>
      <c r="H146" s="4">
        <v>751365</v>
      </c>
      <c r="I146" s="4">
        <v>564389</v>
      </c>
      <c r="J146" s="4">
        <v>721090</v>
      </c>
      <c r="K146" s="4">
        <v>2987337</v>
      </c>
      <c r="L146" s="4">
        <v>44655</v>
      </c>
      <c r="M146" s="4">
        <v>90673</v>
      </c>
      <c r="N146" s="1">
        <v>0</v>
      </c>
      <c r="O146" s="4">
        <v>345100</v>
      </c>
      <c r="P146" s="4">
        <v>195350</v>
      </c>
      <c r="Q146" s="4">
        <v>102955</v>
      </c>
      <c r="R146" s="4">
        <v>210350</v>
      </c>
      <c r="S146" s="4">
        <v>483118</v>
      </c>
      <c r="T146" s="4">
        <v>45322</v>
      </c>
      <c r="U146" s="4">
        <v>5767106</v>
      </c>
      <c r="V146" s="4">
        <v>50446</v>
      </c>
      <c r="W146" s="4">
        <v>7658685</v>
      </c>
      <c r="X146" s="4">
        <v>428924</v>
      </c>
      <c r="Y146" s="4">
        <v>11752759</v>
      </c>
      <c r="Z146" s="4">
        <v>2096127</v>
      </c>
      <c r="AA146" s="4">
        <v>1268714</v>
      </c>
      <c r="AB146" s="4">
        <v>1646644</v>
      </c>
      <c r="AC146" s="4">
        <v>158130</v>
      </c>
      <c r="AD146" s="4">
        <v>595344</v>
      </c>
      <c r="AE146" s="4">
        <v>284998</v>
      </c>
      <c r="AF146" s="4">
        <v>29919</v>
      </c>
      <c r="AG146" s="4">
        <v>1147657</v>
      </c>
      <c r="AH146" s="4">
        <v>2220465</v>
      </c>
      <c r="AI146" s="1">
        <v>0</v>
      </c>
      <c r="AJ146" s="4">
        <v>307024</v>
      </c>
      <c r="AK146" s="4">
        <v>727599</v>
      </c>
      <c r="AL146" s="4">
        <v>32129</v>
      </c>
      <c r="AM146" s="4">
        <v>5370310</v>
      </c>
      <c r="AN146" s="4">
        <v>619612</v>
      </c>
      <c r="AO146" s="4">
        <v>86947</v>
      </c>
      <c r="AP146" s="4">
        <v>842000</v>
      </c>
      <c r="AQ146" s="4">
        <v>882748</v>
      </c>
      <c r="AR146" s="4">
        <v>3918714</v>
      </c>
      <c r="AS146" s="4">
        <v>276397</v>
      </c>
      <c r="AT146" s="4">
        <v>694621</v>
      </c>
      <c r="AU146" s="4">
        <v>159096</v>
      </c>
      <c r="AV146" s="4">
        <v>295803</v>
      </c>
      <c r="AW146" s="4">
        <v>2202245</v>
      </c>
      <c r="AX146" s="4">
        <v>16633970</v>
      </c>
      <c r="AY146" s="4">
        <v>1841800</v>
      </c>
      <c r="AZ146" s="4">
        <v>213618</v>
      </c>
      <c r="BA146" s="4">
        <v>352882</v>
      </c>
      <c r="BB146" s="1">
        <v>0</v>
      </c>
      <c r="BC146" s="4">
        <v>519638</v>
      </c>
      <c r="BD146" s="4">
        <v>190189</v>
      </c>
      <c r="BE146" s="4">
        <v>10243892</v>
      </c>
      <c r="BF146" s="4">
        <v>607122</v>
      </c>
      <c r="BG146" s="4">
        <v>2445849</v>
      </c>
      <c r="BH146" s="4">
        <v>3032811</v>
      </c>
      <c r="BI146" s="4">
        <v>1272728</v>
      </c>
      <c r="BJ146" s="4">
        <v>678926</v>
      </c>
      <c r="BK146" s="4">
        <v>321640</v>
      </c>
      <c r="BL146" s="4">
        <v>6852790</v>
      </c>
      <c r="BM146" s="4">
        <v>2234861</v>
      </c>
      <c r="BN146" s="4">
        <v>513216</v>
      </c>
      <c r="BO146" s="4">
        <v>724843</v>
      </c>
      <c r="BP146" s="4">
        <v>4721388</v>
      </c>
      <c r="BQ146" s="4">
        <v>190220</v>
      </c>
      <c r="BR146" s="1">
        <v>0</v>
      </c>
      <c r="BS146" s="4">
        <v>998873</v>
      </c>
      <c r="BT146" s="4">
        <v>900711</v>
      </c>
      <c r="BU146" s="4">
        <v>1536149</v>
      </c>
      <c r="BV146" s="4">
        <v>2754200</v>
      </c>
      <c r="BW146" s="4">
        <v>707500</v>
      </c>
      <c r="BX146" s="4">
        <v>876192</v>
      </c>
      <c r="BY146" s="4">
        <v>1563493</v>
      </c>
      <c r="BZ146" s="1">
        <v>0</v>
      </c>
      <c r="CA146" s="1">
        <v>0</v>
      </c>
      <c r="CB146" s="4">
        <v>3508355</v>
      </c>
      <c r="CC146" s="4">
        <v>6705999</v>
      </c>
      <c r="CD146" s="4">
        <v>6882163</v>
      </c>
      <c r="CE146" s="4">
        <v>448088</v>
      </c>
      <c r="CF146" s="1">
        <v>0</v>
      </c>
      <c r="CG146" s="4">
        <v>2230151</v>
      </c>
      <c r="CH146" s="4">
        <v>715514</v>
      </c>
      <c r="CI146" s="4">
        <v>563080</v>
      </c>
      <c r="CJ146" s="4">
        <v>2056662</v>
      </c>
      <c r="CK146" s="4">
        <v>2520958</v>
      </c>
      <c r="CL146" s="4">
        <v>2284847</v>
      </c>
      <c r="CM146" s="4">
        <v>58060</v>
      </c>
      <c r="CN146" s="4">
        <v>109839</v>
      </c>
      <c r="CO146" s="4">
        <v>66889</v>
      </c>
      <c r="CP146" s="4">
        <v>3358726</v>
      </c>
      <c r="CQ146" s="4">
        <v>875203</v>
      </c>
      <c r="CR146" s="4">
        <v>762319</v>
      </c>
      <c r="CS146" s="4">
        <v>1267034</v>
      </c>
      <c r="CT146" s="4">
        <v>2066584</v>
      </c>
      <c r="CU146" s="4">
        <v>4209071</v>
      </c>
      <c r="CV146" s="4">
        <v>3725632</v>
      </c>
      <c r="CW146" s="4">
        <v>6038522</v>
      </c>
      <c r="CX146" s="4">
        <v>2202257</v>
      </c>
      <c r="CY146" s="4">
        <v>231672</v>
      </c>
      <c r="CZ146" s="4">
        <v>189872</v>
      </c>
    </row>
    <row r="147" spans="1:104">
      <c r="A147" s="1" t="s">
        <v>381</v>
      </c>
      <c r="B147" s="1" t="s">
        <v>382</v>
      </c>
      <c r="C147" s="4">
        <v>163862</v>
      </c>
      <c r="D147" s="4">
        <v>1101863</v>
      </c>
      <c r="E147" s="4">
        <v>55670</v>
      </c>
      <c r="F147" s="4">
        <v>6466</v>
      </c>
      <c r="G147" s="4">
        <v>406591</v>
      </c>
      <c r="H147" s="4">
        <v>154135</v>
      </c>
      <c r="I147" s="4">
        <v>115779</v>
      </c>
      <c r="J147" s="4">
        <v>147924</v>
      </c>
      <c r="K147" s="4">
        <v>612822</v>
      </c>
      <c r="L147" s="4">
        <v>9161</v>
      </c>
      <c r="M147" s="4">
        <v>18601</v>
      </c>
      <c r="N147" s="1">
        <v>0</v>
      </c>
      <c r="O147" s="4">
        <v>70794</v>
      </c>
      <c r="P147" s="4">
        <v>40074</v>
      </c>
      <c r="Q147" s="4">
        <v>21120</v>
      </c>
      <c r="R147" s="4">
        <v>43151</v>
      </c>
      <c r="S147" s="4">
        <v>99107</v>
      </c>
      <c r="T147" s="4">
        <v>9297</v>
      </c>
      <c r="U147" s="4">
        <v>1183064</v>
      </c>
      <c r="V147" s="4">
        <v>10348</v>
      </c>
      <c r="W147" s="4">
        <v>1571103</v>
      </c>
      <c r="X147" s="4">
        <v>87990</v>
      </c>
      <c r="Y147" s="4">
        <v>2410961</v>
      </c>
      <c r="Z147" s="4">
        <v>430000</v>
      </c>
      <c r="AA147" s="4">
        <v>260264</v>
      </c>
      <c r="AB147" s="4">
        <v>337793</v>
      </c>
      <c r="AC147" s="4">
        <v>32439</v>
      </c>
      <c r="AD147" s="4">
        <v>122129</v>
      </c>
      <c r="AE147" s="4">
        <v>58464</v>
      </c>
      <c r="AF147" s="4">
        <v>6137</v>
      </c>
      <c r="AG147" s="4">
        <v>235430</v>
      </c>
      <c r="AH147" s="4">
        <v>455506</v>
      </c>
      <c r="AI147" s="1">
        <v>0</v>
      </c>
      <c r="AJ147" s="4">
        <v>62983</v>
      </c>
      <c r="AK147" s="4">
        <v>149260</v>
      </c>
      <c r="AL147" s="4">
        <v>6591</v>
      </c>
      <c r="AM147" s="4">
        <v>1101666</v>
      </c>
      <c r="AN147" s="4">
        <v>127107</v>
      </c>
      <c r="AO147" s="4">
        <v>17836</v>
      </c>
      <c r="AP147" s="4">
        <v>172728</v>
      </c>
      <c r="AQ147" s="4">
        <v>181087</v>
      </c>
      <c r="AR147" s="4">
        <v>803885</v>
      </c>
      <c r="AS147" s="4">
        <v>56700</v>
      </c>
      <c r="AT147" s="4">
        <v>142495</v>
      </c>
      <c r="AU147" s="4">
        <v>32637</v>
      </c>
      <c r="AV147" s="4">
        <v>60681</v>
      </c>
      <c r="AW147" s="4">
        <v>451769</v>
      </c>
      <c r="AX147" s="4">
        <v>3412293</v>
      </c>
      <c r="AY147" s="4">
        <v>377827</v>
      </c>
      <c r="AZ147" s="4">
        <v>43822</v>
      </c>
      <c r="BA147" s="4">
        <v>72390</v>
      </c>
      <c r="BB147" s="1">
        <v>0</v>
      </c>
      <c r="BC147" s="4">
        <v>106599</v>
      </c>
      <c r="BD147" s="4">
        <v>39015</v>
      </c>
      <c r="BE147" s="4">
        <v>2101432</v>
      </c>
      <c r="BF147" s="4">
        <v>124545</v>
      </c>
      <c r="BG147" s="4">
        <v>501742</v>
      </c>
      <c r="BH147" s="4">
        <v>622151</v>
      </c>
      <c r="BI147" s="4">
        <v>261087</v>
      </c>
      <c r="BJ147" s="4">
        <v>139275</v>
      </c>
      <c r="BK147" s="4">
        <v>65981</v>
      </c>
      <c r="BL147" s="4">
        <v>1405782</v>
      </c>
      <c r="BM147" s="4">
        <v>458459</v>
      </c>
      <c r="BN147" s="4">
        <v>105281</v>
      </c>
      <c r="BO147" s="4">
        <v>148694</v>
      </c>
      <c r="BP147" s="4">
        <v>968546</v>
      </c>
      <c r="BQ147" s="4">
        <v>39022</v>
      </c>
      <c r="BR147" s="1">
        <v>0</v>
      </c>
      <c r="BS147" s="4">
        <v>204909</v>
      </c>
      <c r="BT147" s="4">
        <v>184772</v>
      </c>
      <c r="BU147" s="4">
        <v>315126</v>
      </c>
      <c r="BV147" s="4">
        <v>564997</v>
      </c>
      <c r="BW147" s="4">
        <v>145137</v>
      </c>
      <c r="BX147" s="4">
        <v>179742</v>
      </c>
      <c r="BY147" s="4">
        <v>314441</v>
      </c>
      <c r="BZ147" s="1">
        <v>0</v>
      </c>
      <c r="CA147" s="1">
        <v>0</v>
      </c>
      <c r="CB147" s="4">
        <v>719704</v>
      </c>
      <c r="CC147" s="4">
        <v>1377126</v>
      </c>
      <c r="CD147" s="4">
        <v>1411807</v>
      </c>
      <c r="CE147" s="4">
        <v>91921</v>
      </c>
      <c r="CF147" s="4">
        <v>252955</v>
      </c>
      <c r="CG147" s="4">
        <v>457493</v>
      </c>
      <c r="CH147" s="4">
        <v>146781</v>
      </c>
      <c r="CI147" s="4">
        <v>115510</v>
      </c>
      <c r="CJ147" s="4">
        <v>421904</v>
      </c>
      <c r="CK147" s="4">
        <v>517149</v>
      </c>
      <c r="CL147" s="4">
        <v>468713</v>
      </c>
      <c r="CM147" s="4">
        <v>11910</v>
      </c>
      <c r="CN147" s="4">
        <v>22532</v>
      </c>
      <c r="CO147" s="4">
        <v>13722</v>
      </c>
      <c r="CP147" s="4">
        <v>689009</v>
      </c>
      <c r="CQ147" s="4">
        <v>179539</v>
      </c>
      <c r="CR147" s="4">
        <v>156382</v>
      </c>
      <c r="CS147" s="4">
        <v>259919</v>
      </c>
      <c r="CT147" s="4">
        <v>423939</v>
      </c>
      <c r="CU147" s="4">
        <v>863449</v>
      </c>
      <c r="CV147" s="4">
        <v>764276</v>
      </c>
      <c r="CW147" s="4">
        <v>1235528</v>
      </c>
      <c r="CX147" s="4">
        <v>451772</v>
      </c>
      <c r="CY147" s="4">
        <v>47525</v>
      </c>
      <c r="CZ147" s="4">
        <v>38950</v>
      </c>
    </row>
    <row r="148" spans="1:104">
      <c r="A148" s="1" t="s">
        <v>383</v>
      </c>
      <c r="B148" s="1" t="s">
        <v>245</v>
      </c>
      <c r="C148" s="4">
        <v>85921</v>
      </c>
      <c r="D148" s="4">
        <v>591670</v>
      </c>
      <c r="E148" s="1">
        <v>0</v>
      </c>
      <c r="F148" s="1">
        <v>0</v>
      </c>
      <c r="G148" s="4">
        <v>431421</v>
      </c>
      <c r="H148" s="1">
        <v>0</v>
      </c>
      <c r="I148" s="1">
        <v>0</v>
      </c>
      <c r="J148" s="1">
        <v>0</v>
      </c>
      <c r="K148" s="4">
        <v>285635</v>
      </c>
      <c r="L148" s="1">
        <v>0</v>
      </c>
      <c r="M148" s="1">
        <v>0</v>
      </c>
      <c r="N148" s="1">
        <v>0</v>
      </c>
      <c r="O148" s="4">
        <v>309907</v>
      </c>
      <c r="P148" s="1">
        <v>0</v>
      </c>
      <c r="Q148" s="1">
        <v>0</v>
      </c>
      <c r="R148" s="1">
        <v>0</v>
      </c>
      <c r="S148" s="1">
        <v>0</v>
      </c>
      <c r="T148" s="1">
        <v>0</v>
      </c>
      <c r="U148" s="4">
        <v>520318</v>
      </c>
      <c r="V148" s="1">
        <v>0</v>
      </c>
      <c r="W148" s="4">
        <v>381408</v>
      </c>
      <c r="X148" s="1">
        <v>0</v>
      </c>
      <c r="Y148" s="4">
        <v>445888</v>
      </c>
      <c r="Z148" s="4">
        <v>270057</v>
      </c>
      <c r="AA148" s="4">
        <v>175590</v>
      </c>
      <c r="AB148" s="4">
        <v>214178</v>
      </c>
      <c r="AC148" s="1">
        <v>0</v>
      </c>
      <c r="AD148" s="1">
        <v>0</v>
      </c>
      <c r="AE148" s="1">
        <v>0</v>
      </c>
      <c r="AF148" s="4">
        <v>192403</v>
      </c>
      <c r="AG148" s="4">
        <v>277131</v>
      </c>
      <c r="AH148" s="4">
        <v>418649</v>
      </c>
      <c r="AI148" s="1">
        <v>0</v>
      </c>
      <c r="AJ148" s="1">
        <v>0</v>
      </c>
      <c r="AK148" s="4">
        <v>152140</v>
      </c>
      <c r="AL148" s="1">
        <v>0</v>
      </c>
      <c r="AM148" s="4">
        <v>394930</v>
      </c>
      <c r="AN148" s="1">
        <v>0</v>
      </c>
      <c r="AO148" s="1">
        <v>0</v>
      </c>
      <c r="AP148" s="4">
        <v>192129</v>
      </c>
      <c r="AQ148" s="4">
        <v>53838</v>
      </c>
      <c r="AR148" s="4">
        <v>456202</v>
      </c>
      <c r="AS148" s="1">
        <v>0</v>
      </c>
      <c r="AT148" s="4">
        <v>156516</v>
      </c>
      <c r="AU148" s="1">
        <v>0</v>
      </c>
      <c r="AV148" s="1">
        <v>0</v>
      </c>
      <c r="AW148" s="4">
        <v>191963</v>
      </c>
      <c r="AX148" s="4">
        <v>931207</v>
      </c>
      <c r="AY148" s="4">
        <v>254646</v>
      </c>
      <c r="AZ148" s="1">
        <v>0</v>
      </c>
      <c r="BA148" s="1">
        <v>0</v>
      </c>
      <c r="BB148" s="1">
        <v>0</v>
      </c>
      <c r="BC148" s="4">
        <v>169580</v>
      </c>
      <c r="BD148" s="1">
        <v>0</v>
      </c>
      <c r="BE148" s="4">
        <v>624882</v>
      </c>
      <c r="BF148" s="1">
        <v>0</v>
      </c>
      <c r="BG148" s="4">
        <v>234391</v>
      </c>
      <c r="BH148" s="4">
        <v>178068</v>
      </c>
      <c r="BI148" s="4">
        <v>208028</v>
      </c>
      <c r="BJ148" s="1">
        <v>0</v>
      </c>
      <c r="BK148" s="1">
        <v>0</v>
      </c>
      <c r="BL148" s="4">
        <v>312512</v>
      </c>
      <c r="BM148" s="4">
        <v>909561</v>
      </c>
      <c r="BN148" s="4">
        <v>193775</v>
      </c>
      <c r="BO148" s="1">
        <v>0</v>
      </c>
      <c r="BP148" s="4">
        <v>299754</v>
      </c>
      <c r="BQ148" s="4">
        <v>2497</v>
      </c>
      <c r="BR148" s="1">
        <v>0</v>
      </c>
      <c r="BS148" s="4">
        <v>170084</v>
      </c>
      <c r="BT148" s="4">
        <v>205552</v>
      </c>
      <c r="BU148" s="4">
        <v>187895</v>
      </c>
      <c r="BV148" s="4">
        <v>300415</v>
      </c>
      <c r="BW148" s="1">
        <v>0</v>
      </c>
      <c r="BX148" s="1">
        <v>0</v>
      </c>
      <c r="BY148" s="1">
        <v>0</v>
      </c>
      <c r="BZ148" s="1">
        <v>0</v>
      </c>
      <c r="CA148" s="1">
        <v>0</v>
      </c>
      <c r="CB148" s="4">
        <v>418558</v>
      </c>
      <c r="CC148" s="4">
        <v>552181</v>
      </c>
      <c r="CD148" s="4">
        <v>419443</v>
      </c>
      <c r="CE148" s="4">
        <v>95488</v>
      </c>
      <c r="CF148" s="1">
        <v>0</v>
      </c>
      <c r="CG148" s="1">
        <v>0</v>
      </c>
      <c r="CH148" s="1">
        <v>0</v>
      </c>
      <c r="CI148" s="1">
        <v>0</v>
      </c>
      <c r="CJ148" s="1">
        <v>0</v>
      </c>
      <c r="CK148" s="1">
        <v>0</v>
      </c>
      <c r="CL148" s="4">
        <v>470850</v>
      </c>
      <c r="CM148" s="1">
        <v>0</v>
      </c>
      <c r="CN148" s="1">
        <v>0</v>
      </c>
      <c r="CO148" s="1">
        <v>0</v>
      </c>
      <c r="CP148" s="4">
        <v>382319</v>
      </c>
      <c r="CQ148" s="1">
        <v>0</v>
      </c>
      <c r="CR148" s="4">
        <v>150835</v>
      </c>
      <c r="CS148" s="1">
        <v>0</v>
      </c>
      <c r="CT148" s="4">
        <v>230593</v>
      </c>
      <c r="CU148" s="4">
        <v>407582</v>
      </c>
      <c r="CV148" s="1">
        <v>0</v>
      </c>
      <c r="CW148" s="1">
        <v>0</v>
      </c>
      <c r="CX148" s="1">
        <v>0</v>
      </c>
      <c r="CY148" s="1">
        <v>0</v>
      </c>
      <c r="CZ148" s="4">
        <v>346628</v>
      </c>
    </row>
    <row r="149" spans="1:104">
      <c r="A149" s="1" t="s">
        <v>384</v>
      </c>
      <c r="B149" s="1" t="s">
        <v>385</v>
      </c>
      <c r="C149" s="4">
        <v>18801</v>
      </c>
      <c r="D149" s="4">
        <v>223302</v>
      </c>
      <c r="E149" s="4">
        <v>43786</v>
      </c>
      <c r="F149" s="1">
        <v>0</v>
      </c>
      <c r="G149" s="4">
        <v>42953</v>
      </c>
      <c r="H149" s="4">
        <v>50309</v>
      </c>
      <c r="I149" s="4">
        <v>18344</v>
      </c>
      <c r="J149" s="4">
        <v>9617</v>
      </c>
      <c r="K149" s="4">
        <v>115398</v>
      </c>
      <c r="L149" s="1">
        <v>0</v>
      </c>
      <c r="M149" s="1">
        <v>0</v>
      </c>
      <c r="N149" s="1">
        <v>0</v>
      </c>
      <c r="O149" s="4">
        <v>7877</v>
      </c>
      <c r="P149" s="4">
        <v>9616</v>
      </c>
      <c r="Q149" s="4">
        <v>10121</v>
      </c>
      <c r="R149" s="4">
        <v>8535</v>
      </c>
      <c r="S149" s="4">
        <v>31251</v>
      </c>
      <c r="T149" s="1">
        <v>0</v>
      </c>
      <c r="U149" s="4">
        <v>164259</v>
      </c>
      <c r="V149" s="1">
        <v>0</v>
      </c>
      <c r="W149" s="4">
        <v>266859</v>
      </c>
      <c r="X149" s="4">
        <v>19336</v>
      </c>
      <c r="Y149" s="4">
        <v>441527</v>
      </c>
      <c r="Z149" s="4">
        <v>88861</v>
      </c>
      <c r="AA149" s="4">
        <v>42580</v>
      </c>
      <c r="AB149" s="4">
        <v>100873</v>
      </c>
      <c r="AC149" s="4">
        <v>8377</v>
      </c>
      <c r="AD149" s="4">
        <v>27213</v>
      </c>
      <c r="AE149" s="4">
        <v>5028</v>
      </c>
      <c r="AF149" s="1">
        <v>0</v>
      </c>
      <c r="AG149" s="4">
        <v>143544</v>
      </c>
      <c r="AH149" s="4">
        <v>111177</v>
      </c>
      <c r="AI149" s="1">
        <v>0</v>
      </c>
      <c r="AJ149" s="4">
        <v>1664</v>
      </c>
      <c r="AK149" s="4">
        <v>31334</v>
      </c>
      <c r="AL149" s="1">
        <v>0</v>
      </c>
      <c r="AM149" s="4">
        <v>136614</v>
      </c>
      <c r="AN149" s="4">
        <v>46340</v>
      </c>
      <c r="AO149" s="1">
        <v>0</v>
      </c>
      <c r="AP149" s="4">
        <v>10984</v>
      </c>
      <c r="AQ149" s="4">
        <v>26174</v>
      </c>
      <c r="AR149" s="4">
        <v>183624</v>
      </c>
      <c r="AS149" s="4">
        <v>21790</v>
      </c>
      <c r="AT149" s="4">
        <v>98339</v>
      </c>
      <c r="AU149" s="1">
        <v>0</v>
      </c>
      <c r="AV149" s="4">
        <v>8381</v>
      </c>
      <c r="AW149" s="4">
        <v>75956</v>
      </c>
      <c r="AX149" s="4">
        <v>567328</v>
      </c>
      <c r="AY149" s="4">
        <v>100567</v>
      </c>
      <c r="AZ149" s="4">
        <v>42512</v>
      </c>
      <c r="BA149" s="4">
        <v>13357</v>
      </c>
      <c r="BB149" s="1">
        <v>0</v>
      </c>
      <c r="BC149" s="4">
        <v>30524</v>
      </c>
      <c r="BD149" s="4">
        <v>11934</v>
      </c>
      <c r="BE149" s="4">
        <v>323723</v>
      </c>
      <c r="BF149" s="4">
        <v>100893</v>
      </c>
      <c r="BG149" s="4">
        <v>152422</v>
      </c>
      <c r="BH149" s="4">
        <v>120207</v>
      </c>
      <c r="BI149" s="4">
        <v>97572</v>
      </c>
      <c r="BJ149" s="4">
        <v>40249</v>
      </c>
      <c r="BK149" s="4">
        <v>5333</v>
      </c>
      <c r="BL149" s="4">
        <v>196491</v>
      </c>
      <c r="BM149" s="4">
        <v>141586</v>
      </c>
      <c r="BN149" s="4">
        <v>15085</v>
      </c>
      <c r="BO149" s="4">
        <v>72381</v>
      </c>
      <c r="BP149" s="4">
        <v>89155</v>
      </c>
      <c r="BQ149" s="4">
        <v>41007</v>
      </c>
      <c r="BR149" s="1">
        <v>0</v>
      </c>
      <c r="BS149" s="4">
        <v>124089</v>
      </c>
      <c r="BT149" s="4">
        <v>88171</v>
      </c>
      <c r="BU149" s="4">
        <v>74528</v>
      </c>
      <c r="BV149" s="4">
        <v>44516</v>
      </c>
      <c r="BW149" s="4">
        <v>48190</v>
      </c>
      <c r="BX149" s="4">
        <v>105875</v>
      </c>
      <c r="BY149" s="4">
        <v>209608</v>
      </c>
      <c r="BZ149" s="1">
        <v>0</v>
      </c>
      <c r="CA149" s="1">
        <v>0</v>
      </c>
      <c r="CB149" s="4">
        <v>140085</v>
      </c>
      <c r="CC149" s="4">
        <v>436902</v>
      </c>
      <c r="CD149" s="4">
        <v>265855</v>
      </c>
      <c r="CE149" s="4">
        <v>70276</v>
      </c>
      <c r="CF149" s="4">
        <v>83935</v>
      </c>
      <c r="CG149" s="4">
        <v>98384</v>
      </c>
      <c r="CH149" s="4">
        <v>26818</v>
      </c>
      <c r="CI149" s="4">
        <v>41315</v>
      </c>
      <c r="CJ149" s="4">
        <v>74837</v>
      </c>
      <c r="CK149" s="4">
        <v>126212</v>
      </c>
      <c r="CL149" s="4">
        <v>108101</v>
      </c>
      <c r="CM149" s="1">
        <v>0</v>
      </c>
      <c r="CN149" s="1">
        <v>0</v>
      </c>
      <c r="CO149" s="1">
        <v>0</v>
      </c>
      <c r="CP149" s="4">
        <v>200747</v>
      </c>
      <c r="CQ149" s="4">
        <v>50210</v>
      </c>
      <c r="CR149" s="4">
        <v>49481</v>
      </c>
      <c r="CS149" s="4">
        <v>85861</v>
      </c>
      <c r="CT149" s="4">
        <v>20710</v>
      </c>
      <c r="CU149" s="4">
        <v>263268</v>
      </c>
      <c r="CV149" s="4">
        <v>47419</v>
      </c>
      <c r="CW149" s="4">
        <v>184809</v>
      </c>
      <c r="CX149" s="4">
        <v>93259</v>
      </c>
      <c r="CY149" s="1">
        <v>0</v>
      </c>
      <c r="CZ149" s="1">
        <v>0</v>
      </c>
    </row>
    <row r="150" spans="1:104">
      <c r="A150" s="1" t="s">
        <v>386</v>
      </c>
      <c r="B150" s="1" t="s">
        <v>387</v>
      </c>
      <c r="C150" s="4">
        <v>2543</v>
      </c>
      <c r="D150" s="4">
        <v>72273</v>
      </c>
      <c r="E150" s="4">
        <v>3631</v>
      </c>
      <c r="F150" s="1">
        <v>0</v>
      </c>
      <c r="G150" s="4">
        <v>34909</v>
      </c>
      <c r="H150" s="4">
        <v>2644</v>
      </c>
      <c r="I150" s="4">
        <v>12380</v>
      </c>
      <c r="J150" s="4">
        <v>12148</v>
      </c>
      <c r="K150" s="4">
        <v>58691</v>
      </c>
      <c r="L150" s="1">
        <v>0</v>
      </c>
      <c r="M150" s="1">
        <v>0</v>
      </c>
      <c r="N150" s="1">
        <v>0</v>
      </c>
      <c r="O150" s="4">
        <v>4921</v>
      </c>
      <c r="P150" s="1">
        <v>225</v>
      </c>
      <c r="Q150" s="4">
        <v>3131</v>
      </c>
      <c r="R150" s="1">
        <v>0</v>
      </c>
      <c r="S150" s="4">
        <v>2099</v>
      </c>
      <c r="T150" s="1">
        <v>0</v>
      </c>
      <c r="U150" s="4">
        <v>98730</v>
      </c>
      <c r="V150" s="1">
        <v>0</v>
      </c>
      <c r="W150" s="4">
        <v>155609</v>
      </c>
      <c r="X150" s="4">
        <v>5562</v>
      </c>
      <c r="Y150" s="4">
        <v>206461</v>
      </c>
      <c r="Z150" s="4">
        <v>40905</v>
      </c>
      <c r="AA150" s="4">
        <v>16328</v>
      </c>
      <c r="AB150" s="4">
        <v>31754</v>
      </c>
      <c r="AC150" s="1">
        <v>0</v>
      </c>
      <c r="AD150" s="4">
        <v>13968</v>
      </c>
      <c r="AE150" s="4">
        <v>1064</v>
      </c>
      <c r="AF150" s="1">
        <v>0</v>
      </c>
      <c r="AG150" s="4">
        <v>1843</v>
      </c>
      <c r="AH150" s="4">
        <v>80827</v>
      </c>
      <c r="AI150" s="1">
        <v>0</v>
      </c>
      <c r="AJ150" s="4">
        <v>7480</v>
      </c>
      <c r="AK150" s="4">
        <v>9646</v>
      </c>
      <c r="AL150" s="1">
        <v>0</v>
      </c>
      <c r="AM150" s="1">
        <v>0</v>
      </c>
      <c r="AN150" s="4">
        <v>1026</v>
      </c>
      <c r="AO150" s="1">
        <v>0</v>
      </c>
      <c r="AP150" s="4">
        <v>12152</v>
      </c>
      <c r="AQ150" s="4">
        <v>4270</v>
      </c>
      <c r="AR150" s="4">
        <v>17822</v>
      </c>
      <c r="AS150" s="1">
        <v>0</v>
      </c>
      <c r="AT150" s="4">
        <v>17826</v>
      </c>
      <c r="AU150" s="1">
        <v>0</v>
      </c>
      <c r="AV150" s="1">
        <v>0</v>
      </c>
      <c r="AW150" s="4">
        <v>2947</v>
      </c>
      <c r="AX150" s="4">
        <v>124840</v>
      </c>
      <c r="AY150" s="4">
        <v>32877</v>
      </c>
      <c r="AZ150" s="4">
        <v>4219</v>
      </c>
      <c r="BA150" s="4">
        <v>6354</v>
      </c>
      <c r="BB150" s="1">
        <v>0</v>
      </c>
      <c r="BC150" s="4">
        <v>1480</v>
      </c>
      <c r="BD150" s="1">
        <v>0</v>
      </c>
      <c r="BE150" s="4">
        <v>203053</v>
      </c>
      <c r="BF150" s="4">
        <v>5585</v>
      </c>
      <c r="BG150" s="4">
        <v>3605</v>
      </c>
      <c r="BH150" s="4">
        <v>23202</v>
      </c>
      <c r="BI150" s="4">
        <v>20011</v>
      </c>
      <c r="BJ150" s="4">
        <v>10899</v>
      </c>
      <c r="BK150" s="4">
        <v>9768</v>
      </c>
      <c r="BL150" s="4">
        <v>63807</v>
      </c>
      <c r="BM150" s="4">
        <v>21972</v>
      </c>
      <c r="BN150" s="4">
        <v>6279</v>
      </c>
      <c r="BO150" s="4">
        <v>16073</v>
      </c>
      <c r="BP150" s="4">
        <v>78358</v>
      </c>
      <c r="BQ150" s="4">
        <v>3605</v>
      </c>
      <c r="BR150" s="1">
        <v>0</v>
      </c>
      <c r="BS150" s="4">
        <v>3750</v>
      </c>
      <c r="BT150" s="4">
        <v>6793</v>
      </c>
      <c r="BU150" s="4">
        <v>28476</v>
      </c>
      <c r="BV150" s="1">
        <v>0</v>
      </c>
      <c r="BW150" s="4">
        <v>2732</v>
      </c>
      <c r="BX150" s="4">
        <v>9901</v>
      </c>
      <c r="BY150" s="4">
        <v>30838</v>
      </c>
      <c r="BZ150" s="1">
        <v>0</v>
      </c>
      <c r="CA150" s="1">
        <v>0</v>
      </c>
      <c r="CB150" s="4">
        <v>60825</v>
      </c>
      <c r="CC150" s="4">
        <v>46848</v>
      </c>
      <c r="CD150" s="4">
        <v>72783</v>
      </c>
      <c r="CE150" s="1">
        <v>702</v>
      </c>
      <c r="CF150" s="4">
        <v>1673</v>
      </c>
      <c r="CG150" s="4">
        <v>11734</v>
      </c>
      <c r="CH150" s="4">
        <v>14435</v>
      </c>
      <c r="CI150" s="4">
        <v>2948</v>
      </c>
      <c r="CJ150" s="4">
        <v>2541</v>
      </c>
      <c r="CK150" s="1">
        <v>0</v>
      </c>
      <c r="CL150" s="4">
        <v>3638</v>
      </c>
      <c r="CM150" s="1">
        <v>0</v>
      </c>
      <c r="CN150" s="1">
        <v>0</v>
      </c>
      <c r="CO150" s="1">
        <v>0</v>
      </c>
      <c r="CP150" s="4">
        <v>61511</v>
      </c>
      <c r="CQ150" s="4">
        <v>1224</v>
      </c>
      <c r="CR150" s="1">
        <v>0</v>
      </c>
      <c r="CS150" s="4">
        <v>12189</v>
      </c>
      <c r="CT150" s="1">
        <v>0</v>
      </c>
      <c r="CU150" s="4">
        <v>11649</v>
      </c>
      <c r="CV150" s="4">
        <v>5210</v>
      </c>
      <c r="CW150" s="4">
        <v>6674</v>
      </c>
      <c r="CX150" s="4">
        <v>888216</v>
      </c>
      <c r="CY150" s="1">
        <v>0</v>
      </c>
      <c r="CZ150" s="1">
        <v>0</v>
      </c>
    </row>
    <row r="151" spans="1:104">
      <c r="A151" s="1" t="s">
        <v>388</v>
      </c>
      <c r="B151" s="1" t="s">
        <v>389</v>
      </c>
      <c r="C151" s="1">
        <v>0</v>
      </c>
      <c r="E151" s="1">
        <v>0</v>
      </c>
      <c r="F151" s="1">
        <v>0</v>
      </c>
      <c r="G151" s="1">
        <v>0</v>
      </c>
      <c r="H151" s="1">
        <v>0</v>
      </c>
      <c r="I151" s="1">
        <v>0</v>
      </c>
      <c r="J151" s="1">
        <v>0</v>
      </c>
      <c r="K151" s="1">
        <v>0</v>
      </c>
      <c r="L151" s="1">
        <v>0</v>
      </c>
      <c r="M151" s="1">
        <v>0</v>
      </c>
      <c r="N151" s="1">
        <v>0</v>
      </c>
      <c r="O151" s="1">
        <v>0</v>
      </c>
      <c r="P151" s="1">
        <v>0</v>
      </c>
      <c r="Q151" s="1">
        <v>0</v>
      </c>
      <c r="R151" s="1">
        <v>0</v>
      </c>
      <c r="S151" s="1">
        <v>0</v>
      </c>
      <c r="T151" s="1">
        <v>0</v>
      </c>
      <c r="V151" s="1">
        <v>0</v>
      </c>
      <c r="W151" s="1">
        <v>0</v>
      </c>
      <c r="X151" s="1">
        <v>0</v>
      </c>
      <c r="Y151" s="4"/>
      <c r="Z151" s="1">
        <v>0</v>
      </c>
      <c r="AA151" s="1">
        <v>0</v>
      </c>
      <c r="AB151" s="1">
        <v>0</v>
      </c>
      <c r="AC151" s="1">
        <v>0</v>
      </c>
      <c r="AD151" s="1">
        <v>0</v>
      </c>
      <c r="AE151" s="1">
        <v>0</v>
      </c>
      <c r="AF151" s="1">
        <v>0</v>
      </c>
      <c r="AG151" s="1">
        <v>0</v>
      </c>
      <c r="AH151" s="1">
        <v>0</v>
      </c>
      <c r="AI151" s="1">
        <v>0</v>
      </c>
      <c r="AJ151" s="1">
        <v>0</v>
      </c>
      <c r="AK151" s="1">
        <v>0</v>
      </c>
      <c r="AL151" s="1">
        <v>0</v>
      </c>
      <c r="AM151" s="1">
        <v>0</v>
      </c>
      <c r="AN151" s="1">
        <v>0</v>
      </c>
      <c r="AO151" s="1">
        <v>0</v>
      </c>
      <c r="AP151" s="1">
        <v>0</v>
      </c>
      <c r="AQ151" s="1">
        <v>0</v>
      </c>
      <c r="AS151" s="4">
        <v>90000</v>
      </c>
      <c r="AT151" s="1">
        <v>0</v>
      </c>
      <c r="AU151" s="1">
        <v>0</v>
      </c>
      <c r="AV151" s="1">
        <v>0</v>
      </c>
      <c r="AX151" s="1">
        <v>0</v>
      </c>
      <c r="AY151" s="1">
        <v>0</v>
      </c>
      <c r="AZ151" s="1">
        <v>0</v>
      </c>
      <c r="BA151" s="1">
        <v>0</v>
      </c>
      <c r="BB151" s="1">
        <v>0</v>
      </c>
      <c r="BC151" s="1">
        <v>0</v>
      </c>
      <c r="BD151" s="1">
        <v>0</v>
      </c>
      <c r="BF151" s="1">
        <v>0</v>
      </c>
      <c r="BG151" s="1">
        <v>0</v>
      </c>
      <c r="BH151" s="1">
        <v>0</v>
      </c>
      <c r="BI151" s="1">
        <v>0</v>
      </c>
      <c r="BJ151" s="1">
        <v>0</v>
      </c>
      <c r="BK151" s="1">
        <v>0</v>
      </c>
      <c r="BL151" s="1">
        <v>0</v>
      </c>
      <c r="BM151" s="1">
        <v>0</v>
      </c>
      <c r="BN151" s="1">
        <v>0</v>
      </c>
      <c r="BO151" s="1">
        <v>0</v>
      </c>
      <c r="BP151" s="1">
        <v>0</v>
      </c>
      <c r="BQ151" s="1">
        <v>0</v>
      </c>
      <c r="BR151" s="1">
        <v>0</v>
      </c>
      <c r="BS151" s="1">
        <v>0</v>
      </c>
      <c r="BT151" s="1">
        <v>0</v>
      </c>
      <c r="BU151" s="1">
        <v>0</v>
      </c>
      <c r="BV151" s="1">
        <v>0</v>
      </c>
      <c r="BW151" s="1">
        <v>0</v>
      </c>
      <c r="BX151" s="1">
        <v>0</v>
      </c>
      <c r="BY151" s="1">
        <v>0</v>
      </c>
      <c r="BZ151" s="1">
        <v>0</v>
      </c>
      <c r="CA151" s="1">
        <v>0</v>
      </c>
      <c r="CB151" s="1">
        <v>0</v>
      </c>
      <c r="CC151" s="1">
        <v>0</v>
      </c>
      <c r="CD151" s="1">
        <v>0</v>
      </c>
      <c r="CE151" s="1">
        <v>0</v>
      </c>
      <c r="CF151" s="1">
        <v>0</v>
      </c>
      <c r="CG151" s="1">
        <v>0</v>
      </c>
      <c r="CH151" s="1">
        <v>0</v>
      </c>
      <c r="CI151" s="1">
        <v>0</v>
      </c>
      <c r="CJ151" s="1">
        <v>0</v>
      </c>
      <c r="CK151" s="1">
        <v>0</v>
      </c>
      <c r="CL151" s="1">
        <v>0</v>
      </c>
      <c r="CM151" s="1">
        <v>0</v>
      </c>
      <c r="CN151" s="1">
        <v>0</v>
      </c>
      <c r="CO151" s="1">
        <v>0</v>
      </c>
      <c r="CP151" s="1">
        <v>0</v>
      </c>
      <c r="CQ151" s="1">
        <v>0</v>
      </c>
      <c r="CR151" s="1">
        <v>0</v>
      </c>
      <c r="CS151" s="1">
        <v>0</v>
      </c>
      <c r="CT151" s="1">
        <v>0</v>
      </c>
      <c r="CV151" s="1">
        <v>0</v>
      </c>
      <c r="CW151" s="1">
        <v>0</v>
      </c>
      <c r="CX151" s="1">
        <v>0</v>
      </c>
      <c r="CY151" s="1">
        <v>0</v>
      </c>
      <c r="CZ151" s="1">
        <v>0</v>
      </c>
    </row>
    <row r="152" spans="1:104">
      <c r="A152" s="1" t="s">
        <v>390</v>
      </c>
      <c r="B152" s="1" t="s">
        <v>391</v>
      </c>
      <c r="C152" s="4">
        <v>6000</v>
      </c>
      <c r="D152" s="4">
        <v>291915</v>
      </c>
      <c r="E152" s="4">
        <v>1089662</v>
      </c>
      <c r="F152" s="1">
        <v>0</v>
      </c>
      <c r="G152" s="1">
        <v>0</v>
      </c>
      <c r="H152" s="1">
        <v>0</v>
      </c>
      <c r="I152" s="1">
        <v>0</v>
      </c>
      <c r="J152" s="1">
        <v>0</v>
      </c>
      <c r="K152" s="1">
        <v>0</v>
      </c>
      <c r="L152" s="1">
        <v>0</v>
      </c>
      <c r="M152" s="1">
        <v>0</v>
      </c>
      <c r="N152" s="1">
        <v>0</v>
      </c>
      <c r="O152" s="1">
        <v>0</v>
      </c>
      <c r="P152" s="4">
        <v>111554</v>
      </c>
      <c r="Q152" s="1">
        <v>0</v>
      </c>
      <c r="R152" s="4">
        <v>32956</v>
      </c>
      <c r="S152" s="4">
        <v>4824</v>
      </c>
      <c r="T152" s="1">
        <v>0</v>
      </c>
      <c r="U152" s="4">
        <v>32529</v>
      </c>
      <c r="V152" s="1">
        <v>0</v>
      </c>
      <c r="W152" s="4">
        <v>5838</v>
      </c>
      <c r="X152" s="1">
        <v>0</v>
      </c>
      <c r="Y152" s="4">
        <v>966995</v>
      </c>
      <c r="Z152" s="4">
        <v>320798</v>
      </c>
      <c r="AA152" s="1">
        <v>250</v>
      </c>
      <c r="AB152" s="4">
        <v>89171</v>
      </c>
      <c r="AC152" s="1">
        <v>0</v>
      </c>
      <c r="AD152" s="4">
        <v>66436</v>
      </c>
      <c r="AE152" s="1">
        <v>0</v>
      </c>
      <c r="AF152" s="1">
        <v>0</v>
      </c>
      <c r="AG152" s="4">
        <v>13714</v>
      </c>
      <c r="AH152" s="4">
        <v>8916</v>
      </c>
      <c r="AI152" s="1">
        <v>0</v>
      </c>
      <c r="AJ152" s="1">
        <v>0</v>
      </c>
      <c r="AK152" s="4">
        <v>45600</v>
      </c>
      <c r="AL152" s="1">
        <v>0</v>
      </c>
      <c r="AM152" s="1">
        <v>0</v>
      </c>
      <c r="AN152" s="4">
        <v>2316</v>
      </c>
      <c r="AO152" s="1">
        <v>0</v>
      </c>
      <c r="AP152" s="1">
        <v>0</v>
      </c>
      <c r="AQ152" s="4">
        <v>38849</v>
      </c>
      <c r="AS152" s="4">
        <v>23925</v>
      </c>
      <c r="AT152" s="4">
        <v>40876</v>
      </c>
      <c r="AU152" s="4">
        <v>400730</v>
      </c>
      <c r="AV152" s="1">
        <v>0</v>
      </c>
      <c r="AW152" s="4">
        <v>36462</v>
      </c>
      <c r="AX152" s="4">
        <v>192799</v>
      </c>
      <c r="AY152" s="1">
        <v>0</v>
      </c>
      <c r="AZ152" s="4">
        <v>3739</v>
      </c>
      <c r="BA152" s="1">
        <v>0</v>
      </c>
      <c r="BB152" s="1">
        <v>0</v>
      </c>
      <c r="BC152" s="4">
        <v>16904</v>
      </c>
      <c r="BD152" s="4">
        <v>127102</v>
      </c>
      <c r="BE152" s="4">
        <v>150000</v>
      </c>
      <c r="BF152" s="4">
        <v>489752</v>
      </c>
      <c r="BG152" s="4">
        <v>40937</v>
      </c>
      <c r="BH152" s="4">
        <v>32556</v>
      </c>
      <c r="BI152" s="4">
        <v>7453</v>
      </c>
      <c r="BJ152" s="4">
        <v>13064</v>
      </c>
      <c r="BK152" s="4">
        <v>334475</v>
      </c>
      <c r="BL152" s="4">
        <v>6518</v>
      </c>
      <c r="BM152" s="4">
        <v>141430</v>
      </c>
      <c r="BN152" s="1">
        <v>0</v>
      </c>
      <c r="BO152" s="4">
        <v>158678</v>
      </c>
      <c r="BP152" s="4">
        <v>51326</v>
      </c>
      <c r="BQ152" s="4">
        <v>61574</v>
      </c>
      <c r="BR152" s="1">
        <v>0</v>
      </c>
      <c r="BS152" s="1">
        <v>0</v>
      </c>
      <c r="BT152" s="4">
        <v>348641</v>
      </c>
      <c r="BU152" s="1">
        <v>0</v>
      </c>
      <c r="BV152" s="1">
        <v>0</v>
      </c>
      <c r="BW152" s="4">
        <v>104603</v>
      </c>
      <c r="BX152" s="4">
        <v>151894</v>
      </c>
      <c r="BY152" s="4">
        <v>151595</v>
      </c>
      <c r="BZ152" s="1">
        <v>0</v>
      </c>
      <c r="CA152" s="1">
        <v>0</v>
      </c>
      <c r="CB152" s="1">
        <v>0</v>
      </c>
      <c r="CC152" s="4">
        <v>236377</v>
      </c>
      <c r="CD152" s="4">
        <v>43157</v>
      </c>
      <c r="CE152" s="1">
        <v>0</v>
      </c>
      <c r="CF152" s="1">
        <v>0</v>
      </c>
      <c r="CG152" s="1">
        <v>0</v>
      </c>
      <c r="CH152" s="1">
        <v>0</v>
      </c>
      <c r="CI152" s="1">
        <v>0</v>
      </c>
      <c r="CJ152" s="1">
        <v>0</v>
      </c>
      <c r="CK152" s="1">
        <v>0</v>
      </c>
      <c r="CL152" s="4">
        <v>18331</v>
      </c>
      <c r="CM152" s="1">
        <v>0</v>
      </c>
      <c r="CN152" s="1">
        <v>0</v>
      </c>
      <c r="CO152" s="1">
        <v>0</v>
      </c>
      <c r="CP152" s="4">
        <v>404802</v>
      </c>
      <c r="CQ152" s="1">
        <v>0</v>
      </c>
      <c r="CR152" s="4">
        <v>617554</v>
      </c>
      <c r="CS152" s="4">
        <v>109192</v>
      </c>
      <c r="CT152" s="1">
        <v>0</v>
      </c>
      <c r="CU152" s="4">
        <v>11016</v>
      </c>
      <c r="CV152" s="1">
        <v>0</v>
      </c>
      <c r="CW152" s="4">
        <v>1249696</v>
      </c>
      <c r="CX152" s="4">
        <v>943916</v>
      </c>
      <c r="CY152" s="1">
        <v>0</v>
      </c>
      <c r="CZ152" s="1">
        <v>0</v>
      </c>
    </row>
    <row r="153" spans="1:104">
      <c r="A153" s="1" t="s">
        <v>392</v>
      </c>
      <c r="B153" s="1" t="s">
        <v>263</v>
      </c>
      <c r="C153" s="4">
        <v>65175</v>
      </c>
      <c r="D153" s="4">
        <v>470250</v>
      </c>
      <c r="E153" s="4">
        <v>24475</v>
      </c>
      <c r="F153" s="4">
        <v>8022</v>
      </c>
      <c r="G153" s="4">
        <v>171050</v>
      </c>
      <c r="H153" s="4">
        <v>67635</v>
      </c>
      <c r="I153" s="4">
        <v>51425</v>
      </c>
      <c r="J153" s="4">
        <v>59950</v>
      </c>
      <c r="K153" s="4">
        <v>251350</v>
      </c>
      <c r="L153" s="4">
        <v>3025</v>
      </c>
      <c r="M153" s="4">
        <v>8250</v>
      </c>
      <c r="N153" s="1">
        <v>0</v>
      </c>
      <c r="O153" s="4">
        <v>28325</v>
      </c>
      <c r="P153" s="4">
        <v>16500</v>
      </c>
      <c r="Q153" s="4">
        <v>9625</v>
      </c>
      <c r="R153" s="4">
        <v>18150</v>
      </c>
      <c r="S153" s="4">
        <v>42900</v>
      </c>
      <c r="T153" s="4">
        <v>3575</v>
      </c>
      <c r="U153" s="4">
        <v>473275</v>
      </c>
      <c r="V153" s="4">
        <v>4125</v>
      </c>
      <c r="W153" s="4">
        <v>623975</v>
      </c>
      <c r="X153" s="4">
        <v>34375</v>
      </c>
      <c r="Y153" s="4">
        <v>993025</v>
      </c>
      <c r="Z153" s="4">
        <v>180125</v>
      </c>
      <c r="AA153" s="4">
        <v>116050</v>
      </c>
      <c r="AB153" s="4">
        <v>143275</v>
      </c>
      <c r="AC153" s="4">
        <v>13475</v>
      </c>
      <c r="AD153" s="4">
        <v>56375</v>
      </c>
      <c r="AE153" s="4">
        <v>24200</v>
      </c>
      <c r="AF153" s="4">
        <v>2475</v>
      </c>
      <c r="AG153" s="4">
        <v>102575</v>
      </c>
      <c r="AH153" s="4">
        <v>191125</v>
      </c>
      <c r="AI153" s="1">
        <v>0</v>
      </c>
      <c r="AJ153" s="4">
        <v>26950</v>
      </c>
      <c r="AK153" s="4">
        <v>67925</v>
      </c>
      <c r="AL153" s="4">
        <v>3025</v>
      </c>
      <c r="AM153" s="4">
        <v>464750</v>
      </c>
      <c r="AN153" s="4">
        <v>49775</v>
      </c>
      <c r="AO153" s="4">
        <v>7425</v>
      </c>
      <c r="AP153" s="4">
        <v>75350</v>
      </c>
      <c r="AQ153" s="4">
        <v>74800</v>
      </c>
      <c r="AR153" s="4">
        <v>328625</v>
      </c>
      <c r="AS153" s="1">
        <v>0</v>
      </c>
      <c r="AT153" s="4">
        <v>63250</v>
      </c>
      <c r="AU153" s="4">
        <v>13750</v>
      </c>
      <c r="AV153" s="4">
        <v>25850</v>
      </c>
      <c r="AW153" s="4">
        <v>184250</v>
      </c>
      <c r="AX153" s="4">
        <v>1364299</v>
      </c>
      <c r="AY153" s="4">
        <v>161521</v>
      </c>
      <c r="AZ153" s="4">
        <v>19525</v>
      </c>
      <c r="BA153" s="4">
        <v>29150</v>
      </c>
      <c r="BB153" s="1">
        <v>0</v>
      </c>
      <c r="BC153" s="4">
        <v>44825</v>
      </c>
      <c r="BD153" s="4">
        <v>16225</v>
      </c>
      <c r="BE153" s="4">
        <v>859925</v>
      </c>
      <c r="BF153" s="4">
        <v>52800</v>
      </c>
      <c r="BG153" s="4">
        <v>202125</v>
      </c>
      <c r="BH153" s="4">
        <v>256850</v>
      </c>
      <c r="BI153" s="4">
        <v>110550</v>
      </c>
      <c r="BJ153" s="4">
        <v>56925</v>
      </c>
      <c r="BK153" s="4">
        <v>28600</v>
      </c>
      <c r="BL153" s="4">
        <v>553575</v>
      </c>
      <c r="BM153" s="4">
        <v>182600</v>
      </c>
      <c r="BN153" s="4">
        <v>43450</v>
      </c>
      <c r="BO153" s="4">
        <v>58300</v>
      </c>
      <c r="BP153" s="4">
        <v>373175</v>
      </c>
      <c r="BQ153" s="4">
        <v>15950</v>
      </c>
      <c r="BR153" s="1">
        <v>0</v>
      </c>
      <c r="BS153" s="4">
        <v>89375</v>
      </c>
      <c r="BT153" s="4">
        <v>75350</v>
      </c>
      <c r="BU153" s="4">
        <v>130900</v>
      </c>
      <c r="BV153" s="4">
        <v>232375</v>
      </c>
      <c r="BW153" s="4">
        <v>59400</v>
      </c>
      <c r="BX153" s="4">
        <v>72875</v>
      </c>
      <c r="BY153" s="4">
        <v>127875</v>
      </c>
      <c r="BZ153" s="1">
        <v>0</v>
      </c>
      <c r="CA153" s="1">
        <v>0</v>
      </c>
      <c r="CB153" s="4">
        <v>296725</v>
      </c>
      <c r="CC153" s="4">
        <v>550275</v>
      </c>
      <c r="CD153" s="4">
        <v>558250</v>
      </c>
      <c r="CE153" s="4">
        <v>46750</v>
      </c>
      <c r="CF153" s="4">
        <v>105875</v>
      </c>
      <c r="CG153" s="4">
        <v>189200</v>
      </c>
      <c r="CH153" s="4">
        <v>58850</v>
      </c>
      <c r="CI153" s="4">
        <v>48675</v>
      </c>
      <c r="CJ153" s="4">
        <v>171875</v>
      </c>
      <c r="CK153" s="4">
        <v>215325</v>
      </c>
      <c r="CL153" s="4">
        <v>183975</v>
      </c>
      <c r="CM153" s="4">
        <v>5775</v>
      </c>
      <c r="CN153" s="4">
        <v>9350</v>
      </c>
      <c r="CO153" s="4">
        <v>6050</v>
      </c>
      <c r="CP153" s="4">
        <v>283250</v>
      </c>
      <c r="CQ153" s="4">
        <v>76175</v>
      </c>
      <c r="CR153" s="4">
        <v>68750</v>
      </c>
      <c r="CS153" s="4">
        <v>103950</v>
      </c>
      <c r="CT153" s="4">
        <v>164725</v>
      </c>
      <c r="CU153" s="4">
        <v>347325</v>
      </c>
      <c r="CV153" s="4">
        <v>303600</v>
      </c>
      <c r="CW153" s="4">
        <v>15172</v>
      </c>
      <c r="CX153" s="1">
        <v>0</v>
      </c>
      <c r="CY153" s="1">
        <v>0</v>
      </c>
      <c r="CZ153" s="1">
        <v>0</v>
      </c>
    </row>
    <row r="154" spans="1:104">
      <c r="A154" s="1" t="s">
        <v>393</v>
      </c>
      <c r="B154" s="1" t="s">
        <v>394</v>
      </c>
      <c r="C154" s="1">
        <v>0</v>
      </c>
      <c r="E154" s="1">
        <v>0</v>
      </c>
      <c r="F154" s="1">
        <v>0</v>
      </c>
      <c r="G154" s="1">
        <v>0</v>
      </c>
      <c r="H154" s="1">
        <v>0</v>
      </c>
      <c r="I154" s="1">
        <v>0</v>
      </c>
      <c r="J154" s="1">
        <v>0</v>
      </c>
      <c r="K154" s="1">
        <v>0</v>
      </c>
      <c r="L154" s="1">
        <v>0</v>
      </c>
      <c r="M154" s="1">
        <v>0</v>
      </c>
      <c r="N154" s="1">
        <v>0</v>
      </c>
      <c r="O154" s="1">
        <v>0</v>
      </c>
      <c r="P154" s="1">
        <v>0</v>
      </c>
      <c r="Q154" s="1">
        <v>0</v>
      </c>
      <c r="R154" s="1">
        <v>0</v>
      </c>
      <c r="S154" s="1">
        <v>0</v>
      </c>
      <c r="T154" s="1">
        <v>0</v>
      </c>
      <c r="V154" s="1">
        <v>0</v>
      </c>
      <c r="W154" s="1">
        <v>0</v>
      </c>
      <c r="X154" s="1">
        <v>0</v>
      </c>
      <c r="Z154" s="1">
        <v>0</v>
      </c>
      <c r="AA154" s="1">
        <v>0</v>
      </c>
      <c r="AB154" s="1">
        <v>0</v>
      </c>
      <c r="AC154" s="1">
        <v>0</v>
      </c>
      <c r="AD154" s="1">
        <v>0</v>
      </c>
      <c r="AE154" s="1">
        <v>0</v>
      </c>
      <c r="AF154" s="1">
        <v>0</v>
      </c>
      <c r="AG154" s="1">
        <v>0</v>
      </c>
      <c r="AH154" s="1">
        <v>0</v>
      </c>
      <c r="AI154" s="1">
        <v>0</v>
      </c>
      <c r="AJ154" s="1">
        <v>0</v>
      </c>
      <c r="AK154" s="1">
        <v>0</v>
      </c>
      <c r="AL154" s="1">
        <v>0</v>
      </c>
      <c r="AM154" s="1">
        <v>0</v>
      </c>
      <c r="AN154" s="1">
        <v>0</v>
      </c>
      <c r="AO154" s="1">
        <v>0</v>
      </c>
      <c r="AP154" s="1">
        <v>0</v>
      </c>
      <c r="AQ154" s="1">
        <v>0</v>
      </c>
      <c r="AS154" s="1">
        <v>0</v>
      </c>
      <c r="AT154" s="1">
        <v>0</v>
      </c>
      <c r="AU154" s="1">
        <v>0</v>
      </c>
      <c r="AV154" s="1">
        <v>0</v>
      </c>
      <c r="AX154" s="1">
        <v>0</v>
      </c>
      <c r="AY154" s="1">
        <v>0</v>
      </c>
      <c r="AZ154" s="1">
        <v>0</v>
      </c>
      <c r="BA154" s="1">
        <v>0</v>
      </c>
      <c r="BB154" s="1">
        <v>0</v>
      </c>
      <c r="BC154" s="1">
        <v>0</v>
      </c>
      <c r="BD154" s="1">
        <v>0</v>
      </c>
      <c r="BF154" s="1">
        <v>0</v>
      </c>
      <c r="BG154" s="1">
        <v>0</v>
      </c>
      <c r="BH154" s="1">
        <v>0</v>
      </c>
      <c r="BI154" s="1">
        <v>0</v>
      </c>
      <c r="BJ154" s="1">
        <v>0</v>
      </c>
      <c r="BK154" s="1">
        <v>0</v>
      </c>
      <c r="BL154" s="1">
        <v>0</v>
      </c>
      <c r="BM154" s="1">
        <v>0</v>
      </c>
      <c r="BN154" s="1">
        <v>0</v>
      </c>
      <c r="BO154" s="1">
        <v>0</v>
      </c>
      <c r="BP154" s="1">
        <v>0</v>
      </c>
      <c r="BQ154" s="1">
        <v>0</v>
      </c>
      <c r="BR154" s="1">
        <v>0</v>
      </c>
      <c r="BS154" s="1">
        <v>0</v>
      </c>
      <c r="BT154" s="1">
        <v>0</v>
      </c>
      <c r="BU154" s="1">
        <v>0</v>
      </c>
      <c r="BV154" s="1">
        <v>0</v>
      </c>
      <c r="BW154" s="1">
        <v>0</v>
      </c>
      <c r="BX154" s="1">
        <v>0</v>
      </c>
      <c r="BY154" s="1">
        <v>0</v>
      </c>
      <c r="BZ154" s="1">
        <v>0</v>
      </c>
      <c r="CA154" s="1">
        <v>0</v>
      </c>
      <c r="CB154" s="1">
        <v>0</v>
      </c>
      <c r="CC154" s="1">
        <v>0</v>
      </c>
      <c r="CD154" s="1">
        <v>0</v>
      </c>
      <c r="CE154" s="1">
        <v>0</v>
      </c>
      <c r="CF154" s="1">
        <v>0</v>
      </c>
      <c r="CG154" s="1">
        <v>0</v>
      </c>
      <c r="CH154" s="1">
        <v>0</v>
      </c>
      <c r="CI154" s="1">
        <v>0</v>
      </c>
      <c r="CJ154" s="1">
        <v>0</v>
      </c>
      <c r="CK154" s="1">
        <v>0</v>
      </c>
      <c r="CL154" s="1">
        <v>0</v>
      </c>
      <c r="CM154" s="1">
        <v>0</v>
      </c>
      <c r="CN154" s="1">
        <v>0</v>
      </c>
      <c r="CO154" s="1">
        <v>0</v>
      </c>
      <c r="CP154" s="1">
        <v>0</v>
      </c>
      <c r="CQ154" s="1">
        <v>0</v>
      </c>
      <c r="CR154" s="1">
        <v>0</v>
      </c>
      <c r="CS154" s="1">
        <v>0</v>
      </c>
      <c r="CT154" s="1">
        <v>0</v>
      </c>
      <c r="CV154" s="1">
        <v>0</v>
      </c>
      <c r="CW154" s="1">
        <v>0</v>
      </c>
      <c r="CX154" s="1">
        <v>0</v>
      </c>
      <c r="CY154" s="1">
        <v>0</v>
      </c>
      <c r="CZ154" s="1">
        <v>0</v>
      </c>
    </row>
    <row r="155" spans="1:104">
      <c r="A155" s="1" t="s">
        <v>395</v>
      </c>
      <c r="B155" s="1" t="s">
        <v>396</v>
      </c>
      <c r="C155" s="4">
        <v>3555</v>
      </c>
      <c r="E155" s="1">
        <v>0</v>
      </c>
      <c r="F155" s="1">
        <v>0</v>
      </c>
      <c r="G155" s="1">
        <v>0</v>
      </c>
      <c r="H155" s="1">
        <v>0</v>
      </c>
      <c r="I155" s="1">
        <v>0</v>
      </c>
      <c r="J155" s="1">
        <v>0</v>
      </c>
      <c r="K155" s="1">
        <v>0</v>
      </c>
      <c r="L155" s="1">
        <v>0</v>
      </c>
      <c r="M155" s="1">
        <v>0</v>
      </c>
      <c r="N155" s="1">
        <v>0</v>
      </c>
      <c r="O155" s="1">
        <v>0</v>
      </c>
      <c r="P155" s="1">
        <v>0</v>
      </c>
      <c r="Q155" s="1">
        <v>0</v>
      </c>
      <c r="R155" s="1">
        <v>0</v>
      </c>
      <c r="S155" s="1">
        <v>0</v>
      </c>
      <c r="T155" s="1">
        <v>0</v>
      </c>
      <c r="V155" s="1">
        <v>0</v>
      </c>
      <c r="W155" s="1">
        <v>0</v>
      </c>
      <c r="X155" s="1">
        <v>0</v>
      </c>
      <c r="Z155" s="1">
        <v>0</v>
      </c>
      <c r="AA155" s="1">
        <v>0</v>
      </c>
      <c r="AB155" s="1">
        <v>0</v>
      </c>
      <c r="AC155" s="1">
        <v>0</v>
      </c>
      <c r="AD155" s="1">
        <v>0</v>
      </c>
      <c r="AE155" s="1">
        <v>0</v>
      </c>
      <c r="AF155" s="1">
        <v>0</v>
      </c>
      <c r="AG155" s="1">
        <v>0</v>
      </c>
      <c r="AH155" s="1">
        <v>0</v>
      </c>
      <c r="AI155" s="1">
        <v>0</v>
      </c>
      <c r="AJ155" s="1">
        <v>0</v>
      </c>
      <c r="AK155" s="1">
        <v>0</v>
      </c>
      <c r="AL155" s="1">
        <v>0</v>
      </c>
      <c r="AM155" s="1">
        <v>0</v>
      </c>
      <c r="AN155" s="1">
        <v>0</v>
      </c>
      <c r="AO155" s="1">
        <v>0</v>
      </c>
      <c r="AP155" s="1">
        <v>0</v>
      </c>
      <c r="AQ155" s="1">
        <v>0</v>
      </c>
      <c r="AS155" s="1">
        <v>0</v>
      </c>
      <c r="AT155" s="1">
        <v>0</v>
      </c>
      <c r="AU155" s="1">
        <v>0</v>
      </c>
      <c r="AV155" s="1">
        <v>0</v>
      </c>
      <c r="AX155" s="1">
        <v>0</v>
      </c>
      <c r="AY155" s="1">
        <v>0</v>
      </c>
      <c r="AZ155" s="1">
        <v>0</v>
      </c>
      <c r="BA155" s="1">
        <v>0</v>
      </c>
      <c r="BB155" s="1">
        <v>0</v>
      </c>
      <c r="BC155" s="1">
        <v>0</v>
      </c>
      <c r="BD155" s="1">
        <v>0</v>
      </c>
      <c r="BF155" s="1">
        <v>0</v>
      </c>
      <c r="BG155" s="1">
        <v>0</v>
      </c>
      <c r="BH155" s="1">
        <v>0</v>
      </c>
      <c r="BI155" s="1">
        <v>0</v>
      </c>
      <c r="BJ155" s="1">
        <v>0</v>
      </c>
      <c r="BK155" s="1">
        <v>0</v>
      </c>
      <c r="BL155" s="1">
        <v>0</v>
      </c>
      <c r="BM155" s="1">
        <v>0</v>
      </c>
      <c r="BN155" s="1">
        <v>0</v>
      </c>
      <c r="BO155" s="1">
        <v>0</v>
      </c>
      <c r="BP155" s="1">
        <v>0</v>
      </c>
      <c r="BQ155" s="1">
        <v>0</v>
      </c>
      <c r="BR155" s="1">
        <v>0</v>
      </c>
      <c r="BS155" s="1">
        <v>0</v>
      </c>
      <c r="BT155" s="1">
        <v>0</v>
      </c>
      <c r="BU155" s="1">
        <v>0</v>
      </c>
      <c r="BV155" s="1">
        <v>0</v>
      </c>
      <c r="BW155" s="1">
        <v>0</v>
      </c>
      <c r="BX155" s="1">
        <v>0</v>
      </c>
      <c r="BY155" s="1">
        <v>0</v>
      </c>
      <c r="BZ155" s="1">
        <v>0</v>
      </c>
      <c r="CA155" s="1">
        <v>0</v>
      </c>
      <c r="CB155" s="1">
        <v>0</v>
      </c>
      <c r="CC155" s="1">
        <v>0</v>
      </c>
      <c r="CD155" s="1">
        <v>0</v>
      </c>
      <c r="CE155" s="1">
        <v>0</v>
      </c>
      <c r="CF155" s="1">
        <v>0</v>
      </c>
      <c r="CG155" s="1">
        <v>0</v>
      </c>
      <c r="CH155" s="1">
        <v>0</v>
      </c>
      <c r="CI155" s="1">
        <v>0</v>
      </c>
      <c r="CJ155" s="1">
        <v>0</v>
      </c>
      <c r="CK155" s="1">
        <v>0</v>
      </c>
      <c r="CL155" s="1">
        <v>0</v>
      </c>
      <c r="CM155" s="1">
        <v>0</v>
      </c>
      <c r="CN155" s="1">
        <v>0</v>
      </c>
      <c r="CO155" s="1">
        <v>0</v>
      </c>
      <c r="CP155" s="1">
        <v>0</v>
      </c>
      <c r="CQ155" s="1">
        <v>0</v>
      </c>
      <c r="CR155" s="4">
        <v>12858</v>
      </c>
      <c r="CS155" s="1">
        <v>0</v>
      </c>
      <c r="CT155" s="1">
        <v>0</v>
      </c>
      <c r="CV155" s="1">
        <v>0</v>
      </c>
      <c r="CW155" s="1">
        <v>0</v>
      </c>
      <c r="CX155" s="1">
        <v>0</v>
      </c>
      <c r="CY155" s="1">
        <v>0</v>
      </c>
      <c r="CZ155" s="1">
        <v>0</v>
      </c>
    </row>
    <row r="156" spans="1:104">
      <c r="A156" s="1" t="s">
        <v>397</v>
      </c>
      <c r="B156" s="1" t="s">
        <v>398</v>
      </c>
      <c r="C156" s="1">
        <v>0</v>
      </c>
      <c r="E156" s="1">
        <v>0</v>
      </c>
      <c r="F156" s="1">
        <v>0</v>
      </c>
      <c r="G156" s="1">
        <v>0</v>
      </c>
      <c r="H156" s="1">
        <v>0</v>
      </c>
      <c r="I156" s="1">
        <v>0</v>
      </c>
      <c r="J156" s="1">
        <v>0</v>
      </c>
      <c r="K156" s="1">
        <v>0</v>
      </c>
      <c r="L156" s="1">
        <v>0</v>
      </c>
      <c r="M156" s="1">
        <v>0</v>
      </c>
      <c r="N156" s="1">
        <v>0</v>
      </c>
      <c r="O156" s="1">
        <v>0</v>
      </c>
      <c r="P156" s="1">
        <v>0</v>
      </c>
      <c r="Q156" s="1">
        <v>0</v>
      </c>
      <c r="R156" s="1">
        <v>0</v>
      </c>
      <c r="S156" s="1">
        <v>0</v>
      </c>
      <c r="T156" s="1">
        <v>0</v>
      </c>
      <c r="V156" s="1">
        <v>0</v>
      </c>
      <c r="W156" s="1">
        <v>0</v>
      </c>
      <c r="X156" s="1">
        <v>0</v>
      </c>
      <c r="Z156" s="1">
        <v>0</v>
      </c>
      <c r="AA156" s="1">
        <v>0</v>
      </c>
      <c r="AB156" s="1">
        <v>0</v>
      </c>
      <c r="AC156" s="1">
        <v>0</v>
      </c>
      <c r="AD156" s="1">
        <v>0</v>
      </c>
      <c r="AE156" s="1">
        <v>0</v>
      </c>
      <c r="AF156" s="1">
        <v>0</v>
      </c>
      <c r="AG156" s="1">
        <v>0</v>
      </c>
      <c r="AH156" s="1">
        <v>0</v>
      </c>
      <c r="AI156" s="1">
        <v>0</v>
      </c>
      <c r="AJ156" s="1">
        <v>0</v>
      </c>
      <c r="AK156" s="1">
        <v>0</v>
      </c>
      <c r="AL156" s="1">
        <v>0</v>
      </c>
      <c r="AM156" s="1">
        <v>0</v>
      </c>
      <c r="AN156" s="1">
        <v>0</v>
      </c>
      <c r="AO156" s="1">
        <v>0</v>
      </c>
      <c r="AP156" s="1">
        <v>0</v>
      </c>
      <c r="AQ156" s="1">
        <v>0</v>
      </c>
      <c r="AS156" s="1">
        <v>0</v>
      </c>
      <c r="AT156" s="1">
        <v>0</v>
      </c>
      <c r="AU156" s="1">
        <v>0</v>
      </c>
      <c r="AV156" s="1">
        <v>0</v>
      </c>
      <c r="AX156" s="1">
        <v>0</v>
      </c>
      <c r="AY156" s="1">
        <v>0</v>
      </c>
      <c r="AZ156" s="1">
        <v>0</v>
      </c>
      <c r="BA156" s="1">
        <v>0</v>
      </c>
      <c r="BB156" s="1">
        <v>0</v>
      </c>
      <c r="BC156" s="1">
        <v>0</v>
      </c>
      <c r="BD156" s="1">
        <v>0</v>
      </c>
      <c r="BF156" s="1">
        <v>0</v>
      </c>
      <c r="BG156" s="1">
        <v>0</v>
      </c>
      <c r="BH156" s="1">
        <v>0</v>
      </c>
      <c r="BI156" s="1">
        <v>0</v>
      </c>
      <c r="BJ156" s="1">
        <v>0</v>
      </c>
      <c r="BK156" s="1">
        <v>0</v>
      </c>
      <c r="BL156" s="1">
        <v>0</v>
      </c>
      <c r="BM156" s="1">
        <v>0</v>
      </c>
      <c r="BN156" s="1">
        <v>0</v>
      </c>
      <c r="BO156" s="1">
        <v>0</v>
      </c>
      <c r="BP156" s="1">
        <v>0</v>
      </c>
      <c r="BQ156" s="1">
        <v>0</v>
      </c>
      <c r="BR156" s="1">
        <v>0</v>
      </c>
      <c r="BS156" s="1">
        <v>0</v>
      </c>
      <c r="BT156" s="1">
        <v>0</v>
      </c>
      <c r="BU156" s="1">
        <v>0</v>
      </c>
      <c r="BV156" s="1">
        <v>0</v>
      </c>
      <c r="BW156" s="1">
        <v>0</v>
      </c>
      <c r="BX156" s="1">
        <v>0</v>
      </c>
      <c r="BY156" s="1">
        <v>0</v>
      </c>
      <c r="BZ156" s="1">
        <v>0</v>
      </c>
      <c r="CA156" s="1">
        <v>0</v>
      </c>
      <c r="CB156" s="1">
        <v>0</v>
      </c>
      <c r="CC156" s="1">
        <v>0</v>
      </c>
      <c r="CD156" s="1">
        <v>0</v>
      </c>
      <c r="CE156" s="1">
        <v>0</v>
      </c>
      <c r="CF156" s="1">
        <v>0</v>
      </c>
      <c r="CG156" s="1">
        <v>0</v>
      </c>
      <c r="CH156" s="1">
        <v>0</v>
      </c>
      <c r="CI156" s="1">
        <v>0</v>
      </c>
      <c r="CJ156" s="1">
        <v>0</v>
      </c>
      <c r="CK156" s="1">
        <v>0</v>
      </c>
      <c r="CL156" s="1">
        <v>0</v>
      </c>
      <c r="CM156" s="1">
        <v>0</v>
      </c>
      <c r="CN156" s="1">
        <v>0</v>
      </c>
      <c r="CO156" s="1">
        <v>0</v>
      </c>
      <c r="CP156" s="1">
        <v>0</v>
      </c>
      <c r="CQ156" s="1">
        <v>0</v>
      </c>
      <c r="CR156" s="1">
        <v>0</v>
      </c>
      <c r="CS156" s="1">
        <v>0</v>
      </c>
      <c r="CT156" s="1">
        <v>0</v>
      </c>
      <c r="CV156" s="1">
        <v>0</v>
      </c>
      <c r="CW156" s="4">
        <v>156265423</v>
      </c>
      <c r="CX156" s="4">
        <v>58042977</v>
      </c>
      <c r="CY156" s="1">
        <v>0</v>
      </c>
      <c r="CZ156" s="1">
        <v>0</v>
      </c>
    </row>
    <row r="157" spans="1:104">
      <c r="A157" s="1" t="s">
        <v>399</v>
      </c>
      <c r="B157" s="1" t="s">
        <v>400</v>
      </c>
      <c r="C157" s="1">
        <v>0</v>
      </c>
      <c r="E157" s="1">
        <v>0</v>
      </c>
      <c r="F157" s="1">
        <v>0</v>
      </c>
      <c r="G157" s="1">
        <v>0</v>
      </c>
      <c r="H157" s="1">
        <v>0</v>
      </c>
      <c r="I157" s="1">
        <v>0</v>
      </c>
      <c r="J157" s="1">
        <v>0</v>
      </c>
      <c r="K157" s="1">
        <v>0</v>
      </c>
      <c r="L157" s="1">
        <v>0</v>
      </c>
      <c r="M157" s="1">
        <v>0</v>
      </c>
      <c r="N157" s="1">
        <v>0</v>
      </c>
      <c r="O157" s="1">
        <v>0</v>
      </c>
      <c r="P157" s="1">
        <v>0</v>
      </c>
      <c r="Q157" s="1">
        <v>0</v>
      </c>
      <c r="R157" s="1">
        <v>0</v>
      </c>
      <c r="S157" s="1">
        <v>0</v>
      </c>
      <c r="T157" s="1">
        <v>0</v>
      </c>
      <c r="V157" s="1">
        <v>0</v>
      </c>
      <c r="W157" s="1">
        <v>0</v>
      </c>
      <c r="X157" s="1">
        <v>0</v>
      </c>
      <c r="Z157" s="1">
        <v>0</v>
      </c>
      <c r="AA157" s="1">
        <v>0</v>
      </c>
      <c r="AB157" s="1">
        <v>0</v>
      </c>
      <c r="AC157" s="1">
        <v>0</v>
      </c>
      <c r="AD157" s="1">
        <v>0</v>
      </c>
      <c r="AE157" s="1">
        <v>0</v>
      </c>
      <c r="AF157" s="1">
        <v>0</v>
      </c>
      <c r="AG157" s="1">
        <v>0</v>
      </c>
      <c r="AH157" s="1">
        <v>0</v>
      </c>
      <c r="AI157" s="1">
        <v>0</v>
      </c>
      <c r="AJ157" s="1">
        <v>0</v>
      </c>
      <c r="AK157" s="1">
        <v>0</v>
      </c>
      <c r="AL157" s="1">
        <v>0</v>
      </c>
      <c r="AM157" s="1">
        <v>0</v>
      </c>
      <c r="AN157" s="1">
        <v>0</v>
      </c>
      <c r="AO157" s="1">
        <v>0</v>
      </c>
      <c r="AP157" s="1">
        <v>0</v>
      </c>
      <c r="AQ157" s="1">
        <v>0</v>
      </c>
      <c r="AS157" s="1">
        <v>0</v>
      </c>
      <c r="AT157" s="1">
        <v>0</v>
      </c>
      <c r="AU157" s="1">
        <v>0</v>
      </c>
      <c r="AV157" s="1">
        <v>0</v>
      </c>
      <c r="AX157" s="1">
        <v>0</v>
      </c>
      <c r="AY157" s="1">
        <v>0</v>
      </c>
      <c r="AZ157" s="1">
        <v>0</v>
      </c>
      <c r="BA157" s="1">
        <v>0</v>
      </c>
      <c r="BB157" s="1">
        <v>0</v>
      </c>
      <c r="BC157" s="1">
        <v>0</v>
      </c>
      <c r="BD157" s="1">
        <v>0</v>
      </c>
      <c r="BF157" s="1">
        <v>0</v>
      </c>
      <c r="BG157" s="1">
        <v>0</v>
      </c>
      <c r="BH157" s="1">
        <v>0</v>
      </c>
      <c r="BI157" s="1">
        <v>0</v>
      </c>
      <c r="BJ157" s="1">
        <v>0</v>
      </c>
      <c r="BK157" s="1">
        <v>0</v>
      </c>
      <c r="BL157" s="1">
        <v>0</v>
      </c>
      <c r="BM157" s="1">
        <v>0</v>
      </c>
      <c r="BN157" s="1">
        <v>0</v>
      </c>
      <c r="BO157" s="1">
        <v>0</v>
      </c>
      <c r="BP157" s="1">
        <v>0</v>
      </c>
      <c r="BQ157" s="1">
        <v>0</v>
      </c>
      <c r="BR157" s="1">
        <v>0</v>
      </c>
      <c r="BS157" s="1">
        <v>0</v>
      </c>
      <c r="BT157" s="1">
        <v>0</v>
      </c>
      <c r="BU157" s="1">
        <v>0</v>
      </c>
      <c r="BV157" s="1">
        <v>0</v>
      </c>
      <c r="BW157" s="1">
        <v>0</v>
      </c>
      <c r="BX157" s="1">
        <v>0</v>
      </c>
      <c r="BY157" s="1">
        <v>0</v>
      </c>
      <c r="BZ157" s="1">
        <v>0</v>
      </c>
      <c r="CA157" s="1">
        <v>0</v>
      </c>
      <c r="CB157" s="1">
        <v>0</v>
      </c>
      <c r="CC157" s="1">
        <v>0</v>
      </c>
      <c r="CD157" s="1">
        <v>0</v>
      </c>
      <c r="CE157" s="1">
        <v>0</v>
      </c>
      <c r="CF157" s="1">
        <v>0</v>
      </c>
      <c r="CG157" s="1">
        <v>0</v>
      </c>
      <c r="CH157" s="1">
        <v>0</v>
      </c>
      <c r="CI157" s="1">
        <v>0</v>
      </c>
      <c r="CJ157" s="1">
        <v>0</v>
      </c>
      <c r="CK157" s="1">
        <v>0</v>
      </c>
      <c r="CL157" s="1">
        <v>0</v>
      </c>
      <c r="CM157" s="1">
        <v>0</v>
      </c>
      <c r="CN157" s="1">
        <v>0</v>
      </c>
      <c r="CO157" s="1">
        <v>0</v>
      </c>
      <c r="CP157" s="1">
        <v>0</v>
      </c>
      <c r="CQ157" s="1">
        <v>0</v>
      </c>
      <c r="CR157" s="1">
        <v>0</v>
      </c>
      <c r="CS157" s="1">
        <v>0</v>
      </c>
      <c r="CT157" s="1">
        <v>0</v>
      </c>
      <c r="CV157" s="1">
        <v>0</v>
      </c>
      <c r="CW157" s="1">
        <v>0</v>
      </c>
      <c r="CX157" s="1">
        <v>0</v>
      </c>
      <c r="CY157" s="1">
        <v>0</v>
      </c>
      <c r="CZ157" s="1">
        <v>0</v>
      </c>
    </row>
    <row r="158" spans="1:104">
      <c r="A158" s="1" t="s">
        <v>401</v>
      </c>
      <c r="B158" s="1" t="s">
        <v>402</v>
      </c>
      <c r="C158" s="1">
        <v>0</v>
      </c>
      <c r="E158" s="1">
        <v>0</v>
      </c>
      <c r="F158" s="1">
        <v>0</v>
      </c>
      <c r="G158" s="1">
        <v>0</v>
      </c>
      <c r="H158" s="1">
        <v>0</v>
      </c>
      <c r="I158" s="1">
        <v>0</v>
      </c>
      <c r="J158" s="1">
        <v>0</v>
      </c>
      <c r="K158" s="1">
        <v>0</v>
      </c>
      <c r="L158" s="1">
        <v>0</v>
      </c>
      <c r="M158" s="1">
        <v>0</v>
      </c>
      <c r="N158" s="1">
        <v>0</v>
      </c>
      <c r="O158" s="1">
        <v>0</v>
      </c>
      <c r="P158" s="1">
        <v>0</v>
      </c>
      <c r="Q158" s="1">
        <v>0</v>
      </c>
      <c r="R158" s="1">
        <v>0</v>
      </c>
      <c r="S158" s="1">
        <v>0</v>
      </c>
      <c r="T158" s="1">
        <v>0</v>
      </c>
      <c r="V158" s="1">
        <v>0</v>
      </c>
      <c r="W158" s="1">
        <v>0</v>
      </c>
      <c r="X158" s="1">
        <v>0</v>
      </c>
      <c r="Z158" s="1">
        <v>0</v>
      </c>
      <c r="AA158" s="1">
        <v>0</v>
      </c>
      <c r="AB158" s="1">
        <v>0</v>
      </c>
      <c r="AC158" s="1">
        <v>0</v>
      </c>
      <c r="AD158" s="1">
        <v>0</v>
      </c>
      <c r="AE158" s="1">
        <v>0</v>
      </c>
      <c r="AF158" s="1">
        <v>0</v>
      </c>
      <c r="AG158" s="1">
        <v>0</v>
      </c>
      <c r="AH158" s="1">
        <v>0</v>
      </c>
      <c r="AI158" s="1">
        <v>0</v>
      </c>
      <c r="AJ158" s="1">
        <v>0</v>
      </c>
      <c r="AK158" s="1">
        <v>0</v>
      </c>
      <c r="AL158" s="1">
        <v>0</v>
      </c>
      <c r="AM158" s="1">
        <v>0</v>
      </c>
      <c r="AN158" s="1">
        <v>0</v>
      </c>
      <c r="AO158" s="1">
        <v>0</v>
      </c>
      <c r="AP158" s="1">
        <v>0</v>
      </c>
      <c r="AQ158" s="1">
        <v>0</v>
      </c>
      <c r="AS158" s="1">
        <v>0</v>
      </c>
      <c r="AT158" s="1">
        <v>0</v>
      </c>
      <c r="AU158" s="1">
        <v>0</v>
      </c>
      <c r="AV158" s="1">
        <v>0</v>
      </c>
      <c r="AX158" s="1">
        <v>0</v>
      </c>
      <c r="AY158" s="1">
        <v>0</v>
      </c>
      <c r="AZ158" s="1">
        <v>0</v>
      </c>
      <c r="BA158" s="1">
        <v>0</v>
      </c>
      <c r="BB158" s="1">
        <v>0</v>
      </c>
      <c r="BC158" s="1">
        <v>0</v>
      </c>
      <c r="BD158" s="1">
        <v>0</v>
      </c>
      <c r="BF158" s="1">
        <v>0</v>
      </c>
      <c r="BG158" s="1">
        <v>0</v>
      </c>
      <c r="BH158" s="1">
        <v>0</v>
      </c>
      <c r="BI158" s="1">
        <v>0</v>
      </c>
      <c r="BJ158" s="1">
        <v>0</v>
      </c>
      <c r="BK158" s="1">
        <v>0</v>
      </c>
      <c r="BL158" s="1">
        <v>0</v>
      </c>
      <c r="BM158" s="1">
        <v>0</v>
      </c>
      <c r="BN158" s="1">
        <v>0</v>
      </c>
      <c r="BO158" s="1">
        <v>0</v>
      </c>
      <c r="BP158" s="1">
        <v>0</v>
      </c>
      <c r="BQ158" s="1">
        <v>0</v>
      </c>
      <c r="BR158" s="1">
        <v>0</v>
      </c>
      <c r="BS158" s="1">
        <v>0</v>
      </c>
      <c r="BT158" s="1">
        <v>0</v>
      </c>
      <c r="BU158" s="1">
        <v>0</v>
      </c>
      <c r="BV158" s="1">
        <v>0</v>
      </c>
      <c r="BW158" s="1">
        <v>0</v>
      </c>
      <c r="BX158" s="1">
        <v>0</v>
      </c>
      <c r="BY158" s="1">
        <v>0</v>
      </c>
      <c r="BZ158" s="1">
        <v>0</v>
      </c>
      <c r="CA158" s="1">
        <v>0</v>
      </c>
      <c r="CB158" s="1">
        <v>0</v>
      </c>
      <c r="CC158" s="1">
        <v>0</v>
      </c>
      <c r="CD158" s="1">
        <v>0</v>
      </c>
      <c r="CE158" s="1">
        <v>0</v>
      </c>
      <c r="CF158" s="1">
        <v>0</v>
      </c>
      <c r="CG158" s="1">
        <v>0</v>
      </c>
      <c r="CH158" s="1">
        <v>0</v>
      </c>
      <c r="CI158" s="1">
        <v>0</v>
      </c>
      <c r="CJ158" s="1">
        <v>0</v>
      </c>
      <c r="CK158" s="1">
        <v>0</v>
      </c>
      <c r="CL158" s="1">
        <v>0</v>
      </c>
      <c r="CM158" s="1">
        <v>0</v>
      </c>
      <c r="CN158" s="1">
        <v>0</v>
      </c>
      <c r="CO158" s="1">
        <v>0</v>
      </c>
      <c r="CP158" s="1">
        <v>0</v>
      </c>
      <c r="CQ158" s="1">
        <v>0</v>
      </c>
      <c r="CR158" s="1">
        <v>0</v>
      </c>
      <c r="CS158" s="1">
        <v>0</v>
      </c>
      <c r="CT158" s="1">
        <v>0</v>
      </c>
      <c r="CV158" s="1">
        <v>0</v>
      </c>
      <c r="CW158" s="1">
        <v>0</v>
      </c>
      <c r="CX158" s="1">
        <v>0</v>
      </c>
      <c r="CY158" s="1">
        <v>0</v>
      </c>
      <c r="CZ158" s="1">
        <v>0</v>
      </c>
    </row>
    <row r="159" spans="1:104">
      <c r="A159" s="1" t="s">
        <v>403</v>
      </c>
      <c r="B159" s="1" t="s">
        <v>404</v>
      </c>
      <c r="C159" s="1">
        <v>0</v>
      </c>
      <c r="E159" s="1">
        <v>0</v>
      </c>
      <c r="F159" s="1">
        <v>0</v>
      </c>
      <c r="G159" s="1">
        <v>0</v>
      </c>
      <c r="H159" s="1">
        <v>0</v>
      </c>
      <c r="I159" s="1">
        <v>0</v>
      </c>
      <c r="J159" s="1">
        <v>0</v>
      </c>
      <c r="K159" s="1">
        <v>0</v>
      </c>
      <c r="L159" s="1">
        <v>0</v>
      </c>
      <c r="M159" s="1">
        <v>0</v>
      </c>
      <c r="N159" s="1">
        <v>0</v>
      </c>
      <c r="O159" s="1">
        <v>0</v>
      </c>
      <c r="P159" s="1">
        <v>0</v>
      </c>
      <c r="Q159" s="1">
        <v>40</v>
      </c>
      <c r="R159" s="1">
        <v>0</v>
      </c>
      <c r="S159" s="1">
        <v>0</v>
      </c>
      <c r="T159" s="1">
        <v>0</v>
      </c>
      <c r="V159" s="1">
        <v>0</v>
      </c>
      <c r="W159" s="1">
        <v>0</v>
      </c>
      <c r="X159" s="1">
        <v>0</v>
      </c>
      <c r="Z159" s="1">
        <v>0</v>
      </c>
      <c r="AA159" s="1">
        <v>0</v>
      </c>
      <c r="AB159" s="1">
        <v>0</v>
      </c>
      <c r="AC159" s="1">
        <v>0</v>
      </c>
      <c r="AD159" s="1">
        <v>0</v>
      </c>
      <c r="AE159" s="4">
        <v>87000</v>
      </c>
      <c r="AF159" s="1">
        <v>0</v>
      </c>
      <c r="AG159" s="1">
        <v>0</v>
      </c>
      <c r="AH159" s="1">
        <v>0</v>
      </c>
      <c r="AI159" s="1">
        <v>0</v>
      </c>
      <c r="AJ159" s="1">
        <v>0</v>
      </c>
      <c r="AK159" s="1">
        <v>0</v>
      </c>
      <c r="AL159" s="1">
        <v>0</v>
      </c>
      <c r="AM159" s="1">
        <v>0</v>
      </c>
      <c r="AN159" s="1">
        <v>0</v>
      </c>
      <c r="AO159" s="1">
        <v>0</v>
      </c>
      <c r="AP159" s="1">
        <v>0</v>
      </c>
      <c r="AQ159" s="1">
        <v>0</v>
      </c>
      <c r="AS159" s="1">
        <v>0</v>
      </c>
      <c r="AT159" s="1">
        <v>0</v>
      </c>
      <c r="AU159" s="1">
        <v>0</v>
      </c>
      <c r="AV159" s="1">
        <v>0</v>
      </c>
      <c r="AX159" s="1">
        <v>0</v>
      </c>
      <c r="AY159" s="1">
        <v>0</v>
      </c>
      <c r="AZ159" s="1">
        <v>0</v>
      </c>
      <c r="BA159" s="1">
        <v>0</v>
      </c>
      <c r="BB159" s="1">
        <v>0</v>
      </c>
      <c r="BC159" s="1">
        <v>0</v>
      </c>
      <c r="BD159" s="1">
        <v>0</v>
      </c>
      <c r="BF159" s="1">
        <v>0</v>
      </c>
      <c r="BG159" s="1">
        <v>0</v>
      </c>
      <c r="BH159" s="1">
        <v>0</v>
      </c>
      <c r="BI159" s="1">
        <v>0</v>
      </c>
      <c r="BJ159" s="1">
        <v>0</v>
      </c>
      <c r="BK159" s="1">
        <v>0</v>
      </c>
      <c r="BL159" s="1">
        <v>0</v>
      </c>
      <c r="BM159" s="1">
        <v>0</v>
      </c>
      <c r="BN159" s="1">
        <v>0</v>
      </c>
      <c r="BO159" s="1">
        <v>0</v>
      </c>
      <c r="BP159" s="1">
        <v>0</v>
      </c>
      <c r="BQ159" s="1">
        <v>0</v>
      </c>
      <c r="BR159" s="1">
        <v>0</v>
      </c>
      <c r="BS159" s="1">
        <v>0</v>
      </c>
      <c r="BT159" s="1">
        <v>0</v>
      </c>
      <c r="BU159" s="1">
        <v>0</v>
      </c>
      <c r="BV159" s="1">
        <v>0</v>
      </c>
      <c r="BW159" s="1">
        <v>0</v>
      </c>
      <c r="BX159" s="1">
        <v>0</v>
      </c>
      <c r="BY159" s="1">
        <v>0</v>
      </c>
      <c r="BZ159" s="1">
        <v>0</v>
      </c>
      <c r="CA159" s="1">
        <v>0</v>
      </c>
      <c r="CB159" s="1">
        <v>0</v>
      </c>
      <c r="CC159" s="1">
        <v>0</v>
      </c>
      <c r="CD159" s="1">
        <v>0</v>
      </c>
      <c r="CE159" s="1">
        <v>0</v>
      </c>
      <c r="CF159" s="1">
        <v>0</v>
      </c>
      <c r="CG159" s="1">
        <v>0</v>
      </c>
      <c r="CH159" s="1">
        <v>0</v>
      </c>
      <c r="CI159" s="1">
        <v>0</v>
      </c>
      <c r="CJ159" s="1">
        <v>0</v>
      </c>
      <c r="CK159" s="1">
        <v>0</v>
      </c>
      <c r="CL159" s="1">
        <v>0</v>
      </c>
      <c r="CM159" s="1">
        <v>0</v>
      </c>
      <c r="CN159" s="1">
        <v>0</v>
      </c>
      <c r="CO159" s="1">
        <v>0</v>
      </c>
      <c r="CP159" s="1">
        <v>0</v>
      </c>
      <c r="CQ159" s="1">
        <v>0</v>
      </c>
      <c r="CR159" s="1">
        <v>0</v>
      </c>
      <c r="CS159" s="1">
        <v>0</v>
      </c>
      <c r="CT159" s="1">
        <v>0</v>
      </c>
      <c r="CV159" s="1">
        <v>0</v>
      </c>
      <c r="CW159" s="4">
        <v>4865</v>
      </c>
      <c r="CX159" s="1">
        <v>-548</v>
      </c>
      <c r="CY159" s="1">
        <v>0</v>
      </c>
      <c r="CZ159" s="1">
        <v>0</v>
      </c>
    </row>
    <row r="160" spans="1:104">
      <c r="A160" s="1" t="s">
        <v>405</v>
      </c>
      <c r="B160" s="1" t="s">
        <v>406</v>
      </c>
      <c r="C160" s="1">
        <v>0</v>
      </c>
      <c r="E160" s="4">
        <v>363408</v>
      </c>
      <c r="F160" s="1">
        <v>0</v>
      </c>
      <c r="G160" s="4">
        <v>87000</v>
      </c>
      <c r="H160" s="1">
        <v>0</v>
      </c>
      <c r="I160" s="1">
        <v>0</v>
      </c>
      <c r="J160" s="1">
        <v>0</v>
      </c>
      <c r="K160" s="1">
        <v>0</v>
      </c>
      <c r="L160" s="1">
        <v>0</v>
      </c>
      <c r="M160" s="1">
        <v>0</v>
      </c>
      <c r="N160" s="1">
        <v>0</v>
      </c>
      <c r="O160" s="1">
        <v>0</v>
      </c>
      <c r="P160" s="4">
        <v>209995</v>
      </c>
      <c r="Q160" s="4">
        <v>279702</v>
      </c>
      <c r="R160" s="4">
        <v>222363</v>
      </c>
      <c r="S160" s="4">
        <v>87000</v>
      </c>
      <c r="T160" s="1">
        <v>0</v>
      </c>
      <c r="U160" s="4">
        <v>87000</v>
      </c>
      <c r="V160" s="1">
        <v>0</v>
      </c>
      <c r="W160" s="4">
        <v>87000</v>
      </c>
      <c r="X160" s="1">
        <v>0</v>
      </c>
      <c r="Z160" s="1">
        <v>0</v>
      </c>
      <c r="AA160" s="1">
        <v>0</v>
      </c>
      <c r="AB160" s="4">
        <v>87000</v>
      </c>
      <c r="AC160" s="4">
        <v>364952</v>
      </c>
      <c r="AD160" s="4">
        <v>516822</v>
      </c>
      <c r="AE160" s="4">
        <v>23803</v>
      </c>
      <c r="AF160" s="1">
        <v>0</v>
      </c>
      <c r="AG160" s="4">
        <v>87000</v>
      </c>
      <c r="AH160" s="1">
        <v>0</v>
      </c>
      <c r="AI160" s="1">
        <v>0</v>
      </c>
      <c r="AJ160" s="4">
        <v>157763</v>
      </c>
      <c r="AK160" s="4">
        <v>36553</v>
      </c>
      <c r="AL160" s="1">
        <v>0</v>
      </c>
      <c r="AM160" s="1">
        <v>0</v>
      </c>
      <c r="AN160" s="4">
        <v>276152</v>
      </c>
      <c r="AO160" s="1">
        <v>0</v>
      </c>
      <c r="AP160" s="4">
        <v>211299</v>
      </c>
      <c r="AQ160" s="4">
        <v>462981</v>
      </c>
      <c r="AR160" s="4">
        <v>1188686</v>
      </c>
      <c r="AS160" s="1">
        <v>0</v>
      </c>
      <c r="AT160" s="4">
        <v>425953</v>
      </c>
      <c r="AU160" s="4">
        <v>400690</v>
      </c>
      <c r="AV160" s="1">
        <v>0</v>
      </c>
      <c r="AW160" s="4">
        <v>87000</v>
      </c>
      <c r="AX160" s="1">
        <v>0</v>
      </c>
      <c r="AY160" s="4">
        <v>87000</v>
      </c>
      <c r="AZ160" s="4">
        <v>87000</v>
      </c>
      <c r="BA160" s="1">
        <v>0</v>
      </c>
      <c r="BB160" s="1">
        <v>0</v>
      </c>
      <c r="BC160" s="4">
        <v>299009</v>
      </c>
      <c r="BD160" s="4">
        <v>285865</v>
      </c>
      <c r="BF160" s="4">
        <v>354362</v>
      </c>
      <c r="BG160" s="4">
        <v>87000</v>
      </c>
      <c r="BH160" s="1">
        <v>0</v>
      </c>
      <c r="BI160" s="1">
        <v>0</v>
      </c>
      <c r="BJ160" s="4">
        <v>87000</v>
      </c>
      <c r="BK160" s="4">
        <v>389770</v>
      </c>
      <c r="BL160" s="1">
        <v>0</v>
      </c>
      <c r="BM160" s="1">
        <v>0</v>
      </c>
      <c r="BN160" s="4">
        <v>87000</v>
      </c>
      <c r="BO160" s="4">
        <v>531948</v>
      </c>
      <c r="BP160" s="1">
        <v>0</v>
      </c>
      <c r="BQ160" s="4">
        <v>152966</v>
      </c>
      <c r="BR160" s="1">
        <v>0</v>
      </c>
      <c r="BS160" s="4">
        <v>474362</v>
      </c>
      <c r="BT160" s="4">
        <v>123814</v>
      </c>
      <c r="BU160" s="1">
        <v>0</v>
      </c>
      <c r="BV160" s="1">
        <v>0</v>
      </c>
      <c r="BW160" s="4">
        <v>339113</v>
      </c>
      <c r="BX160" s="4">
        <v>342679</v>
      </c>
      <c r="BY160" s="4">
        <v>153324</v>
      </c>
      <c r="BZ160" s="1">
        <v>0</v>
      </c>
      <c r="CA160" s="1">
        <v>0</v>
      </c>
      <c r="CB160" s="1">
        <v>0</v>
      </c>
      <c r="CC160" s="1">
        <v>0</v>
      </c>
      <c r="CD160" s="1">
        <v>0</v>
      </c>
      <c r="CE160" s="4">
        <v>87000</v>
      </c>
      <c r="CF160" s="1">
        <v>0</v>
      </c>
      <c r="CG160" s="1">
        <v>0</v>
      </c>
      <c r="CH160" s="1">
        <v>0</v>
      </c>
      <c r="CI160" s="1">
        <v>0</v>
      </c>
      <c r="CJ160" s="4">
        <v>87000</v>
      </c>
      <c r="CK160" s="1">
        <v>0</v>
      </c>
      <c r="CL160" s="1">
        <v>0</v>
      </c>
      <c r="CM160" s="1">
        <v>0</v>
      </c>
      <c r="CN160" s="1">
        <v>0</v>
      </c>
      <c r="CO160" s="1">
        <v>0</v>
      </c>
      <c r="CP160" s="1">
        <v>0</v>
      </c>
      <c r="CQ160" s="1">
        <v>0</v>
      </c>
      <c r="CR160" s="4">
        <v>625153</v>
      </c>
      <c r="CS160" s="1">
        <v>0</v>
      </c>
      <c r="CT160" s="4">
        <v>87000</v>
      </c>
      <c r="CV160" s="1">
        <v>0</v>
      </c>
      <c r="CW160" s="1">
        <v>0</v>
      </c>
      <c r="CX160" s="1">
        <v>0</v>
      </c>
      <c r="CY160" s="1">
        <v>0</v>
      </c>
      <c r="CZ160" s="1">
        <v>0</v>
      </c>
    </row>
    <row r="161" spans="1:104">
      <c r="A161" s="1" t="s">
        <v>407</v>
      </c>
      <c r="B161" s="1" t="s">
        <v>408</v>
      </c>
      <c r="C161" s="1">
        <v>0</v>
      </c>
      <c r="E161" s="1">
        <v>0</v>
      </c>
      <c r="F161" s="1">
        <v>0</v>
      </c>
      <c r="G161" s="1">
        <v>0</v>
      </c>
      <c r="H161" s="1">
        <v>0</v>
      </c>
      <c r="I161" s="1">
        <v>0</v>
      </c>
      <c r="J161" s="1">
        <v>0</v>
      </c>
      <c r="K161" s="1">
        <v>0</v>
      </c>
      <c r="L161" s="1">
        <v>0</v>
      </c>
      <c r="M161" s="1">
        <v>0</v>
      </c>
      <c r="N161" s="1">
        <v>0</v>
      </c>
      <c r="O161" s="1">
        <v>0</v>
      </c>
      <c r="P161" s="1">
        <v>0</v>
      </c>
      <c r="Q161" s="1">
        <v>0</v>
      </c>
      <c r="R161" s="1">
        <v>0</v>
      </c>
      <c r="S161" s="1">
        <v>0</v>
      </c>
      <c r="T161" s="1">
        <v>0</v>
      </c>
      <c r="V161" s="1">
        <v>0</v>
      </c>
      <c r="W161" s="1">
        <v>0</v>
      </c>
      <c r="X161" s="1">
        <v>0</v>
      </c>
      <c r="Z161" s="1">
        <v>0</v>
      </c>
      <c r="AA161" s="1">
        <v>0</v>
      </c>
      <c r="AB161" s="1">
        <v>0</v>
      </c>
      <c r="AC161" s="1">
        <v>0</v>
      </c>
      <c r="AD161" s="1">
        <v>0</v>
      </c>
      <c r="AE161" s="1">
        <v>0</v>
      </c>
      <c r="AF161" s="1">
        <v>0</v>
      </c>
      <c r="AG161" s="1">
        <v>0</v>
      </c>
      <c r="AH161" s="1">
        <v>0</v>
      </c>
      <c r="AI161" s="1">
        <v>0</v>
      </c>
      <c r="AJ161" s="1">
        <v>0</v>
      </c>
      <c r="AK161" s="1">
        <v>0</v>
      </c>
      <c r="AL161" s="1">
        <v>0</v>
      </c>
      <c r="AM161" s="1">
        <v>0</v>
      </c>
      <c r="AN161" s="1">
        <v>0</v>
      </c>
      <c r="AO161" s="1">
        <v>0</v>
      </c>
      <c r="AP161" s="1">
        <v>0</v>
      </c>
      <c r="AQ161" s="1">
        <v>0</v>
      </c>
      <c r="AS161" s="1">
        <v>0</v>
      </c>
      <c r="AT161" s="1">
        <v>0</v>
      </c>
      <c r="AU161" s="1">
        <v>0</v>
      </c>
      <c r="AV161" s="1">
        <v>0</v>
      </c>
      <c r="AX161" s="1">
        <v>0</v>
      </c>
      <c r="AY161" s="1">
        <v>0</v>
      </c>
      <c r="AZ161" s="1">
        <v>0</v>
      </c>
      <c r="BA161" s="1">
        <v>0</v>
      </c>
      <c r="BB161" s="1">
        <v>0</v>
      </c>
      <c r="BC161" s="1">
        <v>0</v>
      </c>
      <c r="BD161" s="1">
        <v>0</v>
      </c>
      <c r="BF161" s="1">
        <v>0</v>
      </c>
      <c r="BG161" s="1">
        <v>0</v>
      </c>
      <c r="BH161" s="1">
        <v>0</v>
      </c>
      <c r="BI161" s="1">
        <v>0</v>
      </c>
      <c r="BJ161" s="1">
        <v>0</v>
      </c>
      <c r="BK161" s="1">
        <v>0</v>
      </c>
      <c r="BL161" s="1">
        <v>0</v>
      </c>
      <c r="BM161" s="1">
        <v>0</v>
      </c>
      <c r="BN161" s="1">
        <v>0</v>
      </c>
      <c r="BO161" s="1">
        <v>0</v>
      </c>
      <c r="BP161" s="1">
        <v>0</v>
      </c>
      <c r="BQ161" s="1">
        <v>0</v>
      </c>
      <c r="BR161" s="1">
        <v>0</v>
      </c>
      <c r="BS161" s="1">
        <v>0</v>
      </c>
      <c r="BT161" s="1">
        <v>0</v>
      </c>
      <c r="BU161" s="1">
        <v>0</v>
      </c>
      <c r="BV161" s="1">
        <v>0</v>
      </c>
      <c r="BW161" s="1">
        <v>0</v>
      </c>
      <c r="BX161" s="1">
        <v>0</v>
      </c>
      <c r="BY161" s="1">
        <v>0</v>
      </c>
      <c r="BZ161" s="1">
        <v>0</v>
      </c>
      <c r="CA161" s="1">
        <v>0</v>
      </c>
      <c r="CB161" s="1">
        <v>0</v>
      </c>
      <c r="CC161" s="1">
        <v>0</v>
      </c>
      <c r="CD161" s="1">
        <v>0</v>
      </c>
      <c r="CE161" s="1">
        <v>0</v>
      </c>
      <c r="CF161" s="1">
        <v>0</v>
      </c>
      <c r="CG161" s="1">
        <v>0</v>
      </c>
      <c r="CH161" s="1">
        <v>0</v>
      </c>
      <c r="CI161" s="1">
        <v>0</v>
      </c>
      <c r="CJ161" s="1">
        <v>0</v>
      </c>
      <c r="CK161" s="1">
        <v>0</v>
      </c>
      <c r="CL161" s="1">
        <v>0</v>
      </c>
      <c r="CM161" s="1">
        <v>0</v>
      </c>
      <c r="CN161" s="1">
        <v>0</v>
      </c>
      <c r="CO161" s="1">
        <v>0</v>
      </c>
      <c r="CP161" s="1">
        <v>0</v>
      </c>
      <c r="CQ161" s="1">
        <v>0</v>
      </c>
      <c r="CR161" s="1">
        <v>0</v>
      </c>
      <c r="CS161" s="1">
        <v>0</v>
      </c>
      <c r="CT161" s="1">
        <v>0</v>
      </c>
      <c r="CV161" s="1">
        <v>0</v>
      </c>
      <c r="CW161" s="1">
        <v>0</v>
      </c>
      <c r="CX161" s="1">
        <v>0</v>
      </c>
      <c r="CY161" s="1">
        <v>0</v>
      </c>
      <c r="CZ161" s="1">
        <v>0</v>
      </c>
    </row>
    <row r="162" spans="1:104">
      <c r="A162" s="1" t="s">
        <v>409</v>
      </c>
      <c r="B162" s="1" t="s">
        <v>410</v>
      </c>
      <c r="C162" s="1">
        <v>0</v>
      </c>
      <c r="E162" s="1">
        <v>0</v>
      </c>
      <c r="F162" s="1">
        <v>0</v>
      </c>
      <c r="G162" s="1">
        <v>0</v>
      </c>
      <c r="H162" s="1">
        <v>0</v>
      </c>
      <c r="I162" s="1">
        <v>0</v>
      </c>
      <c r="J162" s="1">
        <v>0</v>
      </c>
      <c r="K162" s="1">
        <v>0</v>
      </c>
      <c r="L162" s="1">
        <v>0</v>
      </c>
      <c r="M162" s="1">
        <v>0</v>
      </c>
      <c r="N162" s="1">
        <v>0</v>
      </c>
      <c r="O162" s="1">
        <v>0</v>
      </c>
      <c r="P162" s="1">
        <v>0</v>
      </c>
      <c r="Q162" s="1">
        <v>0</v>
      </c>
      <c r="R162" s="1">
        <v>0</v>
      </c>
      <c r="S162" s="1">
        <v>0</v>
      </c>
      <c r="T162" s="1">
        <v>0</v>
      </c>
      <c r="V162" s="1">
        <v>0</v>
      </c>
      <c r="W162" s="1">
        <v>0</v>
      </c>
      <c r="X162" s="1">
        <v>0</v>
      </c>
      <c r="Z162" s="1">
        <v>0</v>
      </c>
      <c r="AA162" s="1">
        <v>0</v>
      </c>
      <c r="AB162" s="1">
        <v>0</v>
      </c>
      <c r="AC162" s="1">
        <v>0</v>
      </c>
      <c r="AD162" s="1">
        <v>0</v>
      </c>
      <c r="AE162" s="1">
        <v>0</v>
      </c>
      <c r="AF162" s="1">
        <v>0</v>
      </c>
      <c r="AG162" s="1">
        <v>0</v>
      </c>
      <c r="AH162" s="1">
        <v>0</v>
      </c>
      <c r="AI162" s="1">
        <v>0</v>
      </c>
      <c r="AJ162" s="1">
        <v>0</v>
      </c>
      <c r="AK162" s="1">
        <v>0</v>
      </c>
      <c r="AL162" s="1">
        <v>0</v>
      </c>
      <c r="AM162" s="1">
        <v>0</v>
      </c>
      <c r="AN162" s="1">
        <v>0</v>
      </c>
      <c r="AO162" s="1">
        <v>0</v>
      </c>
      <c r="AP162" s="1">
        <v>0</v>
      </c>
      <c r="AQ162" s="1">
        <v>0</v>
      </c>
      <c r="AS162" s="1">
        <v>0</v>
      </c>
      <c r="AT162" s="1">
        <v>0</v>
      </c>
      <c r="AU162" s="1">
        <v>0</v>
      </c>
      <c r="AV162" s="1">
        <v>0</v>
      </c>
      <c r="AX162" s="1">
        <v>0</v>
      </c>
      <c r="AY162" s="1">
        <v>0</v>
      </c>
      <c r="AZ162" s="1">
        <v>0</v>
      </c>
      <c r="BA162" s="1">
        <v>0</v>
      </c>
      <c r="BB162" s="1">
        <v>0</v>
      </c>
      <c r="BC162" s="1">
        <v>0</v>
      </c>
      <c r="BD162" s="1">
        <v>0</v>
      </c>
      <c r="BF162" s="1">
        <v>0</v>
      </c>
      <c r="BG162" s="1">
        <v>0</v>
      </c>
      <c r="BH162" s="1">
        <v>0</v>
      </c>
      <c r="BI162" s="1">
        <v>0</v>
      </c>
      <c r="BJ162" s="1">
        <v>0</v>
      </c>
      <c r="BK162" s="1">
        <v>0</v>
      </c>
      <c r="BL162" s="1">
        <v>0</v>
      </c>
      <c r="BM162" s="1">
        <v>0</v>
      </c>
      <c r="BN162" s="1">
        <v>0</v>
      </c>
      <c r="BO162" s="1">
        <v>0</v>
      </c>
      <c r="BP162" s="1">
        <v>0</v>
      </c>
      <c r="BQ162" s="1">
        <v>0</v>
      </c>
      <c r="BR162" s="1">
        <v>0</v>
      </c>
      <c r="BS162" s="1">
        <v>0</v>
      </c>
      <c r="BT162" s="1">
        <v>0</v>
      </c>
      <c r="BU162" s="1">
        <v>0</v>
      </c>
      <c r="BV162" s="1">
        <v>0</v>
      </c>
      <c r="BW162" s="1">
        <v>0</v>
      </c>
      <c r="BX162" s="1">
        <v>0</v>
      </c>
      <c r="BY162" s="1">
        <v>0</v>
      </c>
      <c r="BZ162" s="1">
        <v>0</v>
      </c>
      <c r="CA162" s="1">
        <v>0</v>
      </c>
      <c r="CB162" s="1">
        <v>0</v>
      </c>
      <c r="CC162" s="1">
        <v>0</v>
      </c>
      <c r="CD162" s="1">
        <v>0</v>
      </c>
      <c r="CE162" s="1">
        <v>0</v>
      </c>
      <c r="CF162" s="1">
        <v>0</v>
      </c>
      <c r="CG162" s="1">
        <v>0</v>
      </c>
      <c r="CH162" s="1">
        <v>0</v>
      </c>
      <c r="CI162" s="1">
        <v>0</v>
      </c>
      <c r="CJ162" s="1">
        <v>0</v>
      </c>
      <c r="CK162" s="1">
        <v>0</v>
      </c>
      <c r="CL162" s="1">
        <v>0</v>
      </c>
      <c r="CM162" s="1">
        <v>0</v>
      </c>
      <c r="CN162" s="1">
        <v>0</v>
      </c>
      <c r="CO162" s="1">
        <v>0</v>
      </c>
      <c r="CP162" s="1">
        <v>0</v>
      </c>
      <c r="CQ162" s="1">
        <v>0</v>
      </c>
      <c r="CR162" s="1">
        <v>0</v>
      </c>
      <c r="CS162" s="1">
        <v>0</v>
      </c>
      <c r="CT162" s="1">
        <v>0</v>
      </c>
      <c r="CV162" s="1">
        <v>0</v>
      </c>
      <c r="CW162" s="1">
        <v>0</v>
      </c>
      <c r="CX162" s="1">
        <v>0</v>
      </c>
      <c r="CY162" s="1">
        <v>0</v>
      </c>
      <c r="CZ162" s="1">
        <v>0</v>
      </c>
    </row>
    <row r="163" spans="1:104">
      <c r="A163" s="1" t="s">
        <v>411</v>
      </c>
      <c r="B163" s="1" t="s">
        <v>412</v>
      </c>
      <c r="C163" s="4">
        <v>180771</v>
      </c>
      <c r="E163" s="4">
        <v>871375</v>
      </c>
      <c r="F163" s="1">
        <v>0</v>
      </c>
      <c r="G163" s="1">
        <v>0</v>
      </c>
      <c r="H163" s="1">
        <v>0</v>
      </c>
      <c r="I163" s="4">
        <v>820460</v>
      </c>
      <c r="J163" s="1">
        <v>0</v>
      </c>
      <c r="K163" s="1">
        <v>0</v>
      </c>
      <c r="L163" s="1">
        <v>0</v>
      </c>
      <c r="M163" s="1">
        <v>0</v>
      </c>
      <c r="N163" s="1">
        <v>0</v>
      </c>
      <c r="O163" s="4">
        <v>123867</v>
      </c>
      <c r="P163" s="4">
        <v>73094</v>
      </c>
      <c r="Q163" s="4">
        <v>294311</v>
      </c>
      <c r="R163" s="4">
        <v>568308</v>
      </c>
      <c r="S163" s="4">
        <v>221232</v>
      </c>
      <c r="T163" s="1">
        <v>0</v>
      </c>
      <c r="V163" s="1">
        <v>0</v>
      </c>
      <c r="W163" s="4">
        <v>615458</v>
      </c>
      <c r="X163" s="4">
        <v>640886</v>
      </c>
      <c r="Z163" s="4">
        <v>242560</v>
      </c>
      <c r="AA163" s="4">
        <v>304188</v>
      </c>
      <c r="AB163" s="4">
        <v>734961</v>
      </c>
      <c r="AC163" s="4">
        <v>713507</v>
      </c>
      <c r="AD163" s="4">
        <v>743641</v>
      </c>
      <c r="AE163" s="1">
        <v>0</v>
      </c>
      <c r="AF163" s="1">
        <v>0</v>
      </c>
      <c r="AG163" s="4">
        <v>157998</v>
      </c>
      <c r="AH163" s="4">
        <v>578685</v>
      </c>
      <c r="AI163" s="1">
        <v>0</v>
      </c>
      <c r="AJ163" s="4">
        <v>466139</v>
      </c>
      <c r="AK163" s="4">
        <v>1000000</v>
      </c>
      <c r="AL163" s="1">
        <v>0</v>
      </c>
      <c r="AM163" s="1">
        <v>0</v>
      </c>
      <c r="AN163" s="4">
        <v>950942</v>
      </c>
      <c r="AO163" s="1">
        <v>0</v>
      </c>
      <c r="AP163" s="1">
        <v>0</v>
      </c>
      <c r="AQ163" s="4">
        <v>910591</v>
      </c>
      <c r="AR163" s="4">
        <v>572014</v>
      </c>
      <c r="AS163" s="1">
        <v>0</v>
      </c>
      <c r="AT163" s="4">
        <v>870786</v>
      </c>
      <c r="AU163" s="4">
        <v>6420</v>
      </c>
      <c r="AV163" s="1">
        <v>0</v>
      </c>
      <c r="AX163" s="1">
        <v>0</v>
      </c>
      <c r="AY163" s="1">
        <v>0</v>
      </c>
      <c r="AZ163" s="4">
        <v>735090</v>
      </c>
      <c r="BA163" s="1">
        <v>0</v>
      </c>
      <c r="BB163" s="1">
        <v>0</v>
      </c>
      <c r="BC163" s="4">
        <v>760422</v>
      </c>
      <c r="BD163" s="4">
        <v>780698</v>
      </c>
      <c r="BF163" s="4">
        <v>1000000</v>
      </c>
      <c r="BG163" s="1">
        <v>0</v>
      </c>
      <c r="BH163" s="1">
        <v>0</v>
      </c>
      <c r="BI163" s="4">
        <v>29199</v>
      </c>
      <c r="BJ163" s="4">
        <v>104931</v>
      </c>
      <c r="BK163" s="4">
        <v>843879</v>
      </c>
      <c r="BL163" s="1">
        <v>0</v>
      </c>
      <c r="BM163" s="4">
        <v>838324</v>
      </c>
      <c r="BN163" s="1">
        <v>0</v>
      </c>
      <c r="BO163" s="4">
        <v>985000</v>
      </c>
      <c r="BP163" s="1">
        <v>0</v>
      </c>
      <c r="BQ163" s="4">
        <v>358634</v>
      </c>
      <c r="BR163" s="1">
        <v>0</v>
      </c>
      <c r="BS163" s="4">
        <v>83783</v>
      </c>
      <c r="BT163" s="4">
        <v>780150</v>
      </c>
      <c r="BU163" s="1">
        <v>0</v>
      </c>
      <c r="BV163" s="1">
        <v>0</v>
      </c>
      <c r="BW163" s="1">
        <v>0</v>
      </c>
      <c r="BX163" s="1">
        <v>0</v>
      </c>
      <c r="BY163" s="1">
        <v>0</v>
      </c>
      <c r="BZ163" s="1">
        <v>0</v>
      </c>
      <c r="CA163" s="1">
        <v>0</v>
      </c>
      <c r="CB163" s="1">
        <v>0</v>
      </c>
      <c r="CC163" s="4">
        <v>1002403</v>
      </c>
      <c r="CD163" s="1">
        <v>0</v>
      </c>
      <c r="CE163" s="4">
        <v>1000000</v>
      </c>
      <c r="CF163" s="1">
        <v>0</v>
      </c>
      <c r="CG163" s="1">
        <v>0</v>
      </c>
      <c r="CH163" s="1">
        <v>0</v>
      </c>
      <c r="CI163" s="1">
        <v>0</v>
      </c>
      <c r="CJ163" s="1">
        <v>0</v>
      </c>
      <c r="CK163" s="1">
        <v>0</v>
      </c>
      <c r="CL163" s="1">
        <v>0</v>
      </c>
      <c r="CM163" s="1">
        <v>0</v>
      </c>
      <c r="CN163" s="1">
        <v>0</v>
      </c>
      <c r="CO163" s="1">
        <v>0</v>
      </c>
      <c r="CP163" s="4">
        <v>1163101</v>
      </c>
      <c r="CQ163" s="4">
        <v>523560</v>
      </c>
      <c r="CR163" s="4">
        <v>596583</v>
      </c>
      <c r="CS163" s="1">
        <v>0</v>
      </c>
      <c r="CT163" s="1">
        <v>0</v>
      </c>
      <c r="CV163" s="1">
        <v>0</v>
      </c>
      <c r="CW163" s="1">
        <v>0</v>
      </c>
      <c r="CX163" s="1">
        <v>0</v>
      </c>
      <c r="CY163" s="1">
        <v>0</v>
      </c>
      <c r="CZ163" s="1">
        <v>0</v>
      </c>
    </row>
    <row r="164" spans="1:104">
      <c r="A164" s="1" t="s">
        <v>413</v>
      </c>
      <c r="B164" s="1" t="s">
        <v>414</v>
      </c>
      <c r="C164" s="1">
        <v>0</v>
      </c>
      <c r="E164" s="1">
        <v>0</v>
      </c>
      <c r="F164" s="1">
        <v>0</v>
      </c>
      <c r="G164" s="1">
        <v>0</v>
      </c>
      <c r="H164" s="4">
        <v>198604</v>
      </c>
      <c r="I164" s="1">
        <v>0</v>
      </c>
      <c r="J164" s="1">
        <v>0</v>
      </c>
      <c r="K164" s="4">
        <v>131812</v>
      </c>
      <c r="L164" s="1">
        <v>0</v>
      </c>
      <c r="M164" s="1">
        <v>0</v>
      </c>
      <c r="N164" s="1">
        <v>0</v>
      </c>
      <c r="O164" s="4">
        <v>76648</v>
      </c>
      <c r="P164" s="1">
        <v>0</v>
      </c>
      <c r="Q164" s="1">
        <v>0</v>
      </c>
      <c r="R164" s="1">
        <v>0</v>
      </c>
      <c r="S164" s="4">
        <v>60640</v>
      </c>
      <c r="T164" s="1">
        <v>1</v>
      </c>
      <c r="V164" s="1">
        <v>0</v>
      </c>
      <c r="W164" s="1">
        <v>0</v>
      </c>
      <c r="X164" s="1">
        <v>0</v>
      </c>
      <c r="Y164" s="4">
        <v>298368</v>
      </c>
      <c r="Z164" s="1">
        <v>0</v>
      </c>
      <c r="AA164" s="1">
        <v>0</v>
      </c>
      <c r="AB164" s="1">
        <v>0</v>
      </c>
      <c r="AC164" s="4">
        <v>239605</v>
      </c>
      <c r="AD164" s="1">
        <v>0</v>
      </c>
      <c r="AE164" s="1">
        <v>0</v>
      </c>
      <c r="AF164" s="1">
        <v>0</v>
      </c>
      <c r="AG164" s="1">
        <v>1</v>
      </c>
      <c r="AH164" s="1">
        <v>0</v>
      </c>
      <c r="AI164" s="1">
        <v>0</v>
      </c>
      <c r="AJ164" s="1">
        <v>0</v>
      </c>
      <c r="AK164" s="1">
        <v>0</v>
      </c>
      <c r="AL164" s="1">
        <v>0</v>
      </c>
      <c r="AM164" s="1">
        <v>0</v>
      </c>
      <c r="AN164" s="1">
        <v>0</v>
      </c>
      <c r="AO164" s="1">
        <v>0</v>
      </c>
      <c r="AP164" s="4">
        <v>131096</v>
      </c>
      <c r="AQ164" s="1">
        <v>0</v>
      </c>
      <c r="AR164" s="4">
        <v>98962</v>
      </c>
      <c r="AS164" s="1">
        <v>0</v>
      </c>
      <c r="AT164" s="1">
        <v>0</v>
      </c>
      <c r="AU164" s="1">
        <v>0</v>
      </c>
      <c r="AV164" s="1">
        <v>0</v>
      </c>
      <c r="AX164" s="1">
        <v>0</v>
      </c>
      <c r="AY164" s="1">
        <v>0</v>
      </c>
      <c r="AZ164" s="1">
        <v>0</v>
      </c>
      <c r="BA164" s="1">
        <v>1</v>
      </c>
      <c r="BB164" s="1">
        <v>0</v>
      </c>
      <c r="BC164" s="4">
        <v>150000</v>
      </c>
      <c r="BD164" s="1">
        <v>0</v>
      </c>
      <c r="BF164" s="1">
        <v>0</v>
      </c>
      <c r="BG164" s="1">
        <v>0</v>
      </c>
      <c r="BH164" s="4">
        <v>63646</v>
      </c>
      <c r="BI164" s="4">
        <v>439406</v>
      </c>
      <c r="BJ164" s="4">
        <v>150000</v>
      </c>
      <c r="BK164" s="1">
        <v>0</v>
      </c>
      <c r="BL164" s="1">
        <v>0</v>
      </c>
      <c r="BM164" s="1">
        <v>0</v>
      </c>
      <c r="BN164" s="4">
        <v>122764</v>
      </c>
      <c r="BO164" s="1">
        <v>0</v>
      </c>
      <c r="BP164" s="4">
        <v>278965</v>
      </c>
      <c r="BQ164" s="1">
        <v>0</v>
      </c>
      <c r="BR164" s="1">
        <v>0</v>
      </c>
      <c r="BS164" s="1">
        <v>0</v>
      </c>
      <c r="BT164" s="4">
        <v>123130</v>
      </c>
      <c r="BU164" s="4">
        <v>131079</v>
      </c>
      <c r="BV164" s="4">
        <v>139331</v>
      </c>
      <c r="BW164" s="1">
        <v>0</v>
      </c>
      <c r="BX164" s="1">
        <v>0</v>
      </c>
      <c r="BY164" s="1">
        <v>0</v>
      </c>
      <c r="BZ164" s="1">
        <v>0</v>
      </c>
      <c r="CA164" s="1">
        <v>0</v>
      </c>
      <c r="CB164" s="1">
        <v>0</v>
      </c>
      <c r="CC164" s="1">
        <v>0</v>
      </c>
      <c r="CD164" s="4">
        <v>253992</v>
      </c>
      <c r="CE164" s="1">
        <v>0</v>
      </c>
      <c r="CF164" s="1">
        <v>0</v>
      </c>
      <c r="CG164" s="4">
        <v>56878</v>
      </c>
      <c r="CH164" s="1">
        <v>0</v>
      </c>
      <c r="CI164" s="1">
        <v>0</v>
      </c>
      <c r="CJ164" s="1">
        <v>0</v>
      </c>
      <c r="CK164" s="4">
        <v>150000</v>
      </c>
      <c r="CL164" s="1">
        <v>0</v>
      </c>
      <c r="CM164" s="1">
        <v>0</v>
      </c>
      <c r="CN164" s="1">
        <v>0</v>
      </c>
      <c r="CO164" s="1">
        <v>0</v>
      </c>
      <c r="CP164" s="1">
        <v>0</v>
      </c>
      <c r="CQ164" s="4">
        <v>9043</v>
      </c>
      <c r="CR164" s="1">
        <v>0</v>
      </c>
      <c r="CS164" s="4">
        <v>266530</v>
      </c>
      <c r="CT164" s="1">
        <v>0</v>
      </c>
      <c r="CV164" s="1">
        <v>0</v>
      </c>
      <c r="CW164" s="1">
        <v>277</v>
      </c>
      <c r="CX164" s="1">
        <v>0</v>
      </c>
      <c r="CY164" s="1">
        <v>1</v>
      </c>
      <c r="CZ164" s="1">
        <v>0</v>
      </c>
    </row>
    <row r="165" spans="1:104">
      <c r="A165" s="1" t="s">
        <v>415</v>
      </c>
      <c r="B165" s="1" t="s">
        <v>416</v>
      </c>
      <c r="C165" s="1">
        <v>0</v>
      </c>
      <c r="D165" s="4">
        <v>30433</v>
      </c>
      <c r="E165" s="4">
        <v>3004</v>
      </c>
      <c r="F165" s="1">
        <v>0</v>
      </c>
      <c r="G165" s="4">
        <v>20404</v>
      </c>
      <c r="H165" s="4">
        <v>5600</v>
      </c>
      <c r="I165" s="4">
        <v>7609</v>
      </c>
      <c r="J165" s="4">
        <v>5723</v>
      </c>
      <c r="K165" s="4">
        <v>24492</v>
      </c>
      <c r="L165" s="1">
        <v>0</v>
      </c>
      <c r="M165" s="1">
        <v>0</v>
      </c>
      <c r="N165" s="1">
        <v>0</v>
      </c>
      <c r="O165" s="4">
        <v>3342</v>
      </c>
      <c r="P165" s="4">
        <v>2046</v>
      </c>
      <c r="Q165" s="1">
        <v>0</v>
      </c>
      <c r="R165" s="4">
        <v>2319</v>
      </c>
      <c r="S165" s="4">
        <v>4082</v>
      </c>
      <c r="T165" s="1">
        <v>0</v>
      </c>
      <c r="U165" s="4">
        <v>10337</v>
      </c>
      <c r="V165" s="1">
        <v>0</v>
      </c>
      <c r="W165" s="4">
        <v>49672</v>
      </c>
      <c r="X165" s="4">
        <v>3158</v>
      </c>
      <c r="Y165" s="4">
        <v>114839</v>
      </c>
      <c r="Z165" s="4">
        <v>19238</v>
      </c>
      <c r="AA165" s="4">
        <v>10368</v>
      </c>
      <c r="AB165" s="1">
        <v>0</v>
      </c>
      <c r="AC165" s="1">
        <v>359</v>
      </c>
      <c r="AD165" s="4">
        <v>8463</v>
      </c>
      <c r="AE165" s="4">
        <v>4561</v>
      </c>
      <c r="AF165" s="1">
        <v>0</v>
      </c>
      <c r="AG165" s="4">
        <v>11469</v>
      </c>
      <c r="AH165" s="4">
        <v>26089</v>
      </c>
      <c r="AI165" s="1">
        <v>0</v>
      </c>
      <c r="AJ165" s="4">
        <v>4031</v>
      </c>
      <c r="AK165" s="1">
        <v>0</v>
      </c>
      <c r="AL165" s="1">
        <v>0</v>
      </c>
      <c r="AM165" s="4">
        <v>70359</v>
      </c>
      <c r="AN165" s="4">
        <v>4930</v>
      </c>
      <c r="AO165" s="1">
        <v>0</v>
      </c>
      <c r="AP165" s="4">
        <v>3804</v>
      </c>
      <c r="AQ165" s="4">
        <v>6850</v>
      </c>
      <c r="AR165" s="4">
        <v>40285</v>
      </c>
      <c r="AS165" s="4">
        <v>1767</v>
      </c>
      <c r="AT165" s="4">
        <v>5897</v>
      </c>
      <c r="AU165" s="4">
        <v>1495</v>
      </c>
      <c r="AV165" s="4">
        <v>1787</v>
      </c>
      <c r="AW165" s="4">
        <v>1588</v>
      </c>
      <c r="AX165" s="4">
        <v>186029</v>
      </c>
      <c r="AY165" s="4">
        <v>10068</v>
      </c>
      <c r="AZ165" s="4">
        <v>3030</v>
      </c>
      <c r="BA165" s="1">
        <v>0</v>
      </c>
      <c r="BB165" s="1">
        <v>0</v>
      </c>
      <c r="BC165" s="4">
        <v>3115</v>
      </c>
      <c r="BD165" s="1">
        <v>987</v>
      </c>
      <c r="BE165" s="4">
        <v>103336</v>
      </c>
      <c r="BF165" s="4">
        <v>8182</v>
      </c>
      <c r="BG165" s="4">
        <v>23381</v>
      </c>
      <c r="BH165" s="4">
        <v>18850</v>
      </c>
      <c r="BI165" s="4">
        <v>1491</v>
      </c>
      <c r="BJ165" s="4">
        <v>7333</v>
      </c>
      <c r="BK165" s="4">
        <v>3719</v>
      </c>
      <c r="BL165" s="4">
        <v>51093</v>
      </c>
      <c r="BM165" s="4">
        <v>17806</v>
      </c>
      <c r="BN165" s="4">
        <v>5060</v>
      </c>
      <c r="BO165" s="4">
        <v>1447</v>
      </c>
      <c r="BP165" s="4">
        <v>49174</v>
      </c>
      <c r="BQ165" s="1">
        <v>352</v>
      </c>
      <c r="BR165" s="1">
        <v>0</v>
      </c>
      <c r="BS165" s="4">
        <v>10749</v>
      </c>
      <c r="BT165" s="4">
        <v>6290</v>
      </c>
      <c r="BU165" s="4">
        <v>12294</v>
      </c>
      <c r="BV165" s="4">
        <v>22015</v>
      </c>
      <c r="BW165" s="4">
        <v>1145</v>
      </c>
      <c r="BX165" s="4">
        <v>10067</v>
      </c>
      <c r="BY165" s="4">
        <v>16087</v>
      </c>
      <c r="BZ165" s="1">
        <v>0</v>
      </c>
      <c r="CA165" s="1">
        <v>0</v>
      </c>
      <c r="CB165" s="4">
        <v>31935</v>
      </c>
      <c r="CC165" s="4">
        <v>44814</v>
      </c>
      <c r="CD165" s="4">
        <v>65234</v>
      </c>
      <c r="CE165" s="4">
        <v>6534</v>
      </c>
      <c r="CF165" s="4">
        <v>23245</v>
      </c>
      <c r="CG165" s="4">
        <v>6682</v>
      </c>
      <c r="CH165" s="4">
        <v>11246</v>
      </c>
      <c r="CI165" s="4">
        <v>3953</v>
      </c>
      <c r="CJ165" s="4">
        <v>10955</v>
      </c>
      <c r="CK165" s="4">
        <v>18556</v>
      </c>
      <c r="CL165" s="4">
        <v>5820</v>
      </c>
      <c r="CM165" s="1">
        <v>0</v>
      </c>
      <c r="CN165" s="1">
        <v>0</v>
      </c>
      <c r="CO165" s="1">
        <v>0</v>
      </c>
      <c r="CP165" s="4">
        <v>32134</v>
      </c>
      <c r="CQ165" s="1">
        <v>0</v>
      </c>
      <c r="CR165" s="4">
        <v>5423</v>
      </c>
      <c r="CS165" s="4">
        <v>9245</v>
      </c>
      <c r="CT165" s="1">
        <v>0</v>
      </c>
      <c r="CU165" s="4">
        <v>22438</v>
      </c>
      <c r="CV165" s="4">
        <v>37915</v>
      </c>
      <c r="CW165" s="4">
        <v>62233</v>
      </c>
      <c r="CX165" s="4">
        <v>34505</v>
      </c>
      <c r="CY165" s="4">
        <v>1375</v>
      </c>
      <c r="CZ165" s="4">
        <v>1422</v>
      </c>
    </row>
    <row r="166" spans="1:104">
      <c r="A166" s="1" t="s">
        <v>417</v>
      </c>
      <c r="B166" s="1" t="s">
        <v>221</v>
      </c>
      <c r="C166" s="1">
        <v>0</v>
      </c>
      <c r="E166" s="1">
        <v>0</v>
      </c>
      <c r="F166" s="1">
        <v>0</v>
      </c>
      <c r="G166" s="1">
        <v>0</v>
      </c>
      <c r="H166" s="1">
        <v>0</v>
      </c>
      <c r="I166" s="1">
        <v>0</v>
      </c>
      <c r="J166" s="1">
        <v>0</v>
      </c>
      <c r="K166" s="1">
        <v>0</v>
      </c>
      <c r="L166" s="1">
        <v>0</v>
      </c>
      <c r="M166" s="1">
        <v>0</v>
      </c>
      <c r="N166" s="1">
        <v>0</v>
      </c>
      <c r="O166" s="1">
        <v>0</v>
      </c>
      <c r="P166" s="1">
        <v>0</v>
      </c>
      <c r="Q166" s="1">
        <v>0</v>
      </c>
      <c r="R166" s="1">
        <v>0</v>
      </c>
      <c r="S166" s="1">
        <v>0</v>
      </c>
      <c r="T166" s="1">
        <v>0</v>
      </c>
      <c r="V166" s="1">
        <v>0</v>
      </c>
      <c r="W166" s="1">
        <v>0</v>
      </c>
      <c r="X166" s="1">
        <v>0</v>
      </c>
      <c r="Z166" s="1">
        <v>0</v>
      </c>
      <c r="AA166" s="1">
        <v>0</v>
      </c>
      <c r="AB166" s="1">
        <v>0</v>
      </c>
      <c r="AC166" s="1">
        <v>0</v>
      </c>
      <c r="AD166" s="1">
        <v>0</v>
      </c>
      <c r="AE166" s="1">
        <v>0</v>
      </c>
      <c r="AF166" s="1">
        <v>0</v>
      </c>
      <c r="AG166" s="1">
        <v>0</v>
      </c>
      <c r="AH166" s="1">
        <v>0</v>
      </c>
      <c r="AI166" s="1">
        <v>0</v>
      </c>
      <c r="AJ166" s="1">
        <v>0</v>
      </c>
      <c r="AK166" s="1">
        <v>0</v>
      </c>
      <c r="AL166" s="1">
        <v>0</v>
      </c>
      <c r="AM166" s="1">
        <v>0</v>
      </c>
      <c r="AN166" s="1">
        <v>0</v>
      </c>
      <c r="AO166" s="1">
        <v>0</v>
      </c>
      <c r="AP166" s="1">
        <v>0</v>
      </c>
      <c r="AQ166" s="1">
        <v>0</v>
      </c>
      <c r="AS166" s="1">
        <v>0</v>
      </c>
      <c r="AT166" s="1">
        <v>0</v>
      </c>
      <c r="AU166" s="1">
        <v>0</v>
      </c>
      <c r="AV166" s="1">
        <v>0</v>
      </c>
      <c r="AX166" s="4">
        <v>2538399</v>
      </c>
      <c r="AY166" s="1">
        <v>0</v>
      </c>
      <c r="AZ166" s="1">
        <v>0</v>
      </c>
      <c r="BA166" s="1">
        <v>0</v>
      </c>
      <c r="BB166" s="1">
        <v>0</v>
      </c>
      <c r="BC166" s="1">
        <v>0</v>
      </c>
      <c r="BD166" s="1">
        <v>0</v>
      </c>
      <c r="BF166" s="1">
        <v>0</v>
      </c>
      <c r="BG166" s="1">
        <v>0</v>
      </c>
      <c r="BH166" s="1">
        <v>0</v>
      </c>
      <c r="BI166" s="1">
        <v>0</v>
      </c>
      <c r="BJ166" s="1">
        <v>0</v>
      </c>
      <c r="BK166" s="1">
        <v>0</v>
      </c>
      <c r="BL166" s="1">
        <v>0</v>
      </c>
      <c r="BM166" s="1">
        <v>0</v>
      </c>
      <c r="BN166" s="1">
        <v>0</v>
      </c>
      <c r="BO166" s="1">
        <v>0</v>
      </c>
      <c r="BP166" s="1">
        <v>0</v>
      </c>
      <c r="BQ166" s="1">
        <v>0</v>
      </c>
      <c r="BR166" s="1">
        <v>0</v>
      </c>
      <c r="BS166" s="1">
        <v>0</v>
      </c>
      <c r="BT166" s="1">
        <v>0</v>
      </c>
      <c r="BU166" s="1">
        <v>0</v>
      </c>
      <c r="BV166" s="1">
        <v>0</v>
      </c>
      <c r="BW166" s="1">
        <v>0</v>
      </c>
      <c r="BX166" s="1">
        <v>0</v>
      </c>
      <c r="BY166" s="1">
        <v>0</v>
      </c>
      <c r="BZ166" s="1">
        <v>0</v>
      </c>
      <c r="CA166" s="1">
        <v>0</v>
      </c>
      <c r="CB166" s="1">
        <v>0</v>
      </c>
      <c r="CC166" s="1">
        <v>0</v>
      </c>
      <c r="CD166" s="1">
        <v>0</v>
      </c>
      <c r="CE166" s="1">
        <v>0</v>
      </c>
      <c r="CF166" s="1">
        <v>0</v>
      </c>
      <c r="CG166" s="1">
        <v>0</v>
      </c>
      <c r="CH166" s="1">
        <v>0</v>
      </c>
      <c r="CI166" s="1">
        <v>0</v>
      </c>
      <c r="CJ166" s="1">
        <v>0</v>
      </c>
      <c r="CK166" s="1">
        <v>0</v>
      </c>
      <c r="CL166" s="1">
        <v>0</v>
      </c>
      <c r="CM166" s="1">
        <v>0</v>
      </c>
      <c r="CN166" s="1">
        <v>0</v>
      </c>
      <c r="CO166" s="1">
        <v>0</v>
      </c>
      <c r="CP166" s="1">
        <v>0</v>
      </c>
      <c r="CQ166" s="1">
        <v>0</v>
      </c>
      <c r="CR166" s="1">
        <v>0</v>
      </c>
      <c r="CS166" s="1">
        <v>0</v>
      </c>
      <c r="CT166" s="1">
        <v>0</v>
      </c>
      <c r="CV166" s="1">
        <v>0</v>
      </c>
      <c r="CW166" s="1">
        <v>0</v>
      </c>
      <c r="CX166" s="1">
        <v>0</v>
      </c>
      <c r="CY166" s="1">
        <v>0</v>
      </c>
      <c r="CZ166" s="1">
        <v>0</v>
      </c>
    </row>
    <row r="167" spans="1:104">
      <c r="A167" s="1" t="s">
        <v>418</v>
      </c>
      <c r="B167" s="1" t="s">
        <v>419</v>
      </c>
      <c r="C167" s="4">
        <v>49989</v>
      </c>
      <c r="D167" s="4">
        <v>840543</v>
      </c>
      <c r="E167" s="4">
        <v>53809</v>
      </c>
      <c r="F167" s="1">
        <v>0</v>
      </c>
      <c r="G167" s="4">
        <v>164137</v>
      </c>
      <c r="H167" s="4">
        <v>88538</v>
      </c>
      <c r="I167" s="4">
        <v>22737</v>
      </c>
      <c r="J167" s="4">
        <v>48444</v>
      </c>
      <c r="K167" s="4">
        <v>221494</v>
      </c>
      <c r="L167" s="1">
        <v>0</v>
      </c>
      <c r="M167" s="1">
        <v>0</v>
      </c>
      <c r="N167" s="1">
        <v>0</v>
      </c>
      <c r="O167" s="4">
        <v>42957</v>
      </c>
      <c r="P167" s="4">
        <v>32904</v>
      </c>
      <c r="Q167" s="4">
        <v>20047</v>
      </c>
      <c r="R167" s="4">
        <v>22921</v>
      </c>
      <c r="S167" s="4">
        <v>71716</v>
      </c>
      <c r="T167" s="1">
        <v>0</v>
      </c>
      <c r="U167" s="4">
        <v>307934</v>
      </c>
      <c r="V167" s="1">
        <v>0</v>
      </c>
      <c r="W167" s="4">
        <v>1112394</v>
      </c>
      <c r="X167" s="4">
        <v>29104</v>
      </c>
      <c r="Y167" s="4">
        <v>265906</v>
      </c>
      <c r="Z167" s="4">
        <v>126082</v>
      </c>
      <c r="AA167" s="4">
        <v>55423</v>
      </c>
      <c r="AB167" s="4">
        <v>151991</v>
      </c>
      <c r="AC167" s="4">
        <v>31649</v>
      </c>
      <c r="AD167" s="4">
        <v>97148</v>
      </c>
      <c r="AE167" s="4">
        <v>41109</v>
      </c>
      <c r="AF167" s="1">
        <v>0</v>
      </c>
      <c r="AG167" s="4">
        <v>90841</v>
      </c>
      <c r="AH167" s="4">
        <v>82741</v>
      </c>
      <c r="AI167" s="1">
        <v>0</v>
      </c>
      <c r="AJ167" s="4">
        <v>51054</v>
      </c>
      <c r="AK167" s="4">
        <v>92389</v>
      </c>
      <c r="AL167" s="1">
        <v>0</v>
      </c>
      <c r="AM167" s="4">
        <v>790385</v>
      </c>
      <c r="AN167" s="4">
        <v>21818</v>
      </c>
      <c r="AO167" s="1">
        <v>0</v>
      </c>
      <c r="AP167" s="4">
        <v>73376</v>
      </c>
      <c r="AQ167" s="4">
        <v>73756</v>
      </c>
      <c r="AR167" s="4">
        <v>278303</v>
      </c>
      <c r="AS167" s="4">
        <v>38222</v>
      </c>
      <c r="AT167" s="4">
        <v>163567</v>
      </c>
      <c r="AU167" s="1">
        <v>0</v>
      </c>
      <c r="AV167" s="4">
        <v>40201</v>
      </c>
      <c r="AW167" s="4">
        <v>1443</v>
      </c>
      <c r="AX167" s="4">
        <v>1747336</v>
      </c>
      <c r="AY167" s="4">
        <v>266524</v>
      </c>
      <c r="AZ167" s="4">
        <v>16069</v>
      </c>
      <c r="BA167" s="4">
        <v>47841</v>
      </c>
      <c r="BB167" s="1">
        <v>0</v>
      </c>
      <c r="BC167" s="4">
        <v>85112</v>
      </c>
      <c r="BD167" s="4">
        <v>22782</v>
      </c>
      <c r="BE167" s="4"/>
      <c r="BF167" s="4">
        <v>53536</v>
      </c>
      <c r="BG167" s="4">
        <v>279100</v>
      </c>
      <c r="BH167" s="4">
        <v>271764</v>
      </c>
      <c r="BI167" s="4">
        <v>189074</v>
      </c>
      <c r="BJ167" s="4">
        <v>77636</v>
      </c>
      <c r="BK167" s="4">
        <v>62659</v>
      </c>
      <c r="BL167" s="4">
        <v>506194</v>
      </c>
      <c r="BM167" s="4">
        <v>191942</v>
      </c>
      <c r="BN167" s="4">
        <v>29817</v>
      </c>
      <c r="BO167" s="4">
        <v>58546</v>
      </c>
      <c r="BP167" s="4">
        <v>622962</v>
      </c>
      <c r="BQ167" s="4">
        <v>24781</v>
      </c>
      <c r="BR167" s="1">
        <v>0</v>
      </c>
      <c r="BS167" s="4">
        <v>115709</v>
      </c>
      <c r="BT167" s="4">
        <v>126849</v>
      </c>
      <c r="BU167" s="4">
        <v>85629</v>
      </c>
      <c r="BV167" s="4">
        <v>334027</v>
      </c>
      <c r="BW167" s="4">
        <v>86060</v>
      </c>
      <c r="BX167" s="4">
        <v>116359</v>
      </c>
      <c r="BY167" s="4">
        <v>208655</v>
      </c>
      <c r="BZ167" s="1">
        <v>0</v>
      </c>
      <c r="CA167" s="1">
        <v>0</v>
      </c>
      <c r="CB167" s="4">
        <v>267065</v>
      </c>
      <c r="CC167" s="4">
        <v>353223</v>
      </c>
      <c r="CD167" s="4">
        <v>448363</v>
      </c>
      <c r="CE167" s="4">
        <v>38327</v>
      </c>
      <c r="CF167" s="4">
        <v>156965</v>
      </c>
      <c r="CG167" s="4">
        <v>225025</v>
      </c>
      <c r="CH167" s="4">
        <v>40032</v>
      </c>
      <c r="CI167" s="4">
        <v>88257</v>
      </c>
      <c r="CJ167" s="4">
        <v>81803</v>
      </c>
      <c r="CK167" s="4">
        <v>377358</v>
      </c>
      <c r="CL167" s="4">
        <v>245407</v>
      </c>
      <c r="CM167" s="1">
        <v>0</v>
      </c>
      <c r="CN167" s="1">
        <v>0</v>
      </c>
      <c r="CO167" s="1">
        <v>0</v>
      </c>
      <c r="CP167" s="4">
        <v>424026</v>
      </c>
      <c r="CQ167" s="4">
        <v>130431</v>
      </c>
      <c r="CR167" s="4">
        <v>202883</v>
      </c>
      <c r="CS167" s="4">
        <v>86759</v>
      </c>
      <c r="CT167" s="4">
        <v>99418</v>
      </c>
      <c r="CU167" s="4">
        <v>341618</v>
      </c>
      <c r="CV167" s="4">
        <v>342977</v>
      </c>
      <c r="CW167" s="4">
        <v>1068645</v>
      </c>
      <c r="CX167" s="4">
        <v>480765</v>
      </c>
      <c r="CY167" s="4">
        <v>16991</v>
      </c>
      <c r="CZ167" s="4">
        <v>14908</v>
      </c>
    </row>
    <row r="168" spans="1:104">
      <c r="A168" s="1" t="s">
        <v>420</v>
      </c>
      <c r="B168" s="1" t="s">
        <v>421</v>
      </c>
      <c r="C168" s="1">
        <v>0</v>
      </c>
      <c r="D168" s="4">
        <v>19344</v>
      </c>
      <c r="E168" s="4">
        <v>70998</v>
      </c>
      <c r="F168" s="1">
        <v>0</v>
      </c>
      <c r="G168" s="4">
        <v>117601</v>
      </c>
      <c r="H168" s="1">
        <v>0</v>
      </c>
      <c r="I168" s="4">
        <v>3976</v>
      </c>
      <c r="J168" s="1">
        <v>55</v>
      </c>
      <c r="K168" s="1">
        <v>0</v>
      </c>
      <c r="L168" s="1">
        <v>0</v>
      </c>
      <c r="M168" s="1">
        <v>0</v>
      </c>
      <c r="N168" s="1">
        <v>0</v>
      </c>
      <c r="O168" s="4">
        <v>10801</v>
      </c>
      <c r="P168" s="1">
        <v>0</v>
      </c>
      <c r="Q168" s="1">
        <v>0</v>
      </c>
      <c r="R168" s="4">
        <v>8724</v>
      </c>
      <c r="S168" s="4">
        <v>23765</v>
      </c>
      <c r="T168" s="1">
        <v>0</v>
      </c>
      <c r="U168" s="4">
        <v>54808</v>
      </c>
      <c r="V168" s="1">
        <v>0</v>
      </c>
      <c r="W168" s="4">
        <v>37712</v>
      </c>
      <c r="X168" s="1">
        <v>0</v>
      </c>
      <c r="Y168" s="4">
        <v>204348</v>
      </c>
      <c r="Z168" s="4">
        <v>8245</v>
      </c>
      <c r="AA168" s="4">
        <v>8200</v>
      </c>
      <c r="AB168" s="4">
        <v>6808</v>
      </c>
      <c r="AC168" s="1">
        <v>0</v>
      </c>
      <c r="AD168" s="4">
        <v>6555</v>
      </c>
      <c r="AE168" s="4">
        <v>9152</v>
      </c>
      <c r="AF168" s="1">
        <v>0</v>
      </c>
      <c r="AG168" s="4">
        <v>55924</v>
      </c>
      <c r="AH168" s="4">
        <v>23643</v>
      </c>
      <c r="AI168" s="1">
        <v>0</v>
      </c>
      <c r="AJ168" s="1">
        <v>0</v>
      </c>
      <c r="AK168" s="4">
        <v>5136</v>
      </c>
      <c r="AL168" s="1">
        <v>0</v>
      </c>
      <c r="AM168" s="4">
        <v>334381</v>
      </c>
      <c r="AN168" s="4">
        <v>15300</v>
      </c>
      <c r="AO168" s="1">
        <v>0</v>
      </c>
      <c r="AP168" s="4">
        <v>126238</v>
      </c>
      <c r="AQ168" s="4">
        <v>96344</v>
      </c>
      <c r="AR168" s="4">
        <v>140295</v>
      </c>
      <c r="AS168" s="1">
        <v>0</v>
      </c>
      <c r="AT168" s="1">
        <v>0</v>
      </c>
      <c r="AU168" s="1">
        <v>0</v>
      </c>
      <c r="AV168" s="4">
        <v>2500</v>
      </c>
      <c r="AX168" s="4">
        <v>51820</v>
      </c>
      <c r="AY168" s="4">
        <v>84826</v>
      </c>
      <c r="AZ168" s="1">
        <v>0</v>
      </c>
      <c r="BA168" s="4">
        <v>2204</v>
      </c>
      <c r="BB168" s="1">
        <v>0</v>
      </c>
      <c r="BC168" s="1">
        <v>0</v>
      </c>
      <c r="BD168" s="4">
        <v>15274</v>
      </c>
      <c r="BE168" s="4">
        <v>154648</v>
      </c>
      <c r="BF168" s="4">
        <v>15300</v>
      </c>
      <c r="BG168" s="1">
        <v>0</v>
      </c>
      <c r="BH168" s="1">
        <v>0</v>
      </c>
      <c r="BI168" s="4">
        <v>8970</v>
      </c>
      <c r="BJ168" s="1">
        <v>0</v>
      </c>
      <c r="BK168" s="4">
        <v>26337</v>
      </c>
      <c r="BL168" s="4">
        <v>186146</v>
      </c>
      <c r="BM168" s="1">
        <v>0</v>
      </c>
      <c r="BN168" s="4">
        <v>44360</v>
      </c>
      <c r="BO168" s="4">
        <v>62108</v>
      </c>
      <c r="BP168" s="1">
        <v>0</v>
      </c>
      <c r="BQ168" s="4">
        <v>9370</v>
      </c>
      <c r="BR168" s="1">
        <v>0</v>
      </c>
      <c r="BS168" s="1">
        <v>0</v>
      </c>
      <c r="BT168" s="4">
        <v>6397</v>
      </c>
      <c r="BU168" s="4">
        <v>8983</v>
      </c>
      <c r="BV168" s="1">
        <v>0</v>
      </c>
      <c r="BW168" s="1">
        <v>0</v>
      </c>
      <c r="BX168" s="1">
        <v>0</v>
      </c>
      <c r="BY168" s="1">
        <v>0</v>
      </c>
      <c r="BZ168" s="1">
        <v>0</v>
      </c>
      <c r="CA168" s="1">
        <v>0</v>
      </c>
      <c r="CB168" s="1">
        <v>0</v>
      </c>
      <c r="CC168" s="4">
        <v>45130</v>
      </c>
      <c r="CD168" s="4">
        <v>116072</v>
      </c>
      <c r="CE168" s="1">
        <v>0</v>
      </c>
      <c r="CF168" s="4">
        <v>2660</v>
      </c>
      <c r="CG168" s="4">
        <v>31515</v>
      </c>
      <c r="CH168" s="4">
        <v>10000</v>
      </c>
      <c r="CI168" s="4">
        <v>3217</v>
      </c>
      <c r="CJ168" s="1">
        <v>0</v>
      </c>
      <c r="CK168" s="1">
        <v>0</v>
      </c>
      <c r="CL168" s="1">
        <v>0</v>
      </c>
      <c r="CM168" s="1">
        <v>0</v>
      </c>
      <c r="CN168" s="1">
        <v>0</v>
      </c>
      <c r="CO168" s="1">
        <v>0</v>
      </c>
      <c r="CP168" s="1">
        <v>0</v>
      </c>
      <c r="CQ168" s="1">
        <v>0</v>
      </c>
      <c r="CR168" s="1">
        <v>0</v>
      </c>
      <c r="CS168" s="1">
        <v>0</v>
      </c>
      <c r="CT168" s="4">
        <v>7259</v>
      </c>
      <c r="CU168" s="4">
        <v>13269</v>
      </c>
      <c r="CV168" s="1">
        <v>0</v>
      </c>
      <c r="CW168" s="4">
        <v>46562</v>
      </c>
      <c r="CX168" s="4">
        <v>57893</v>
      </c>
      <c r="CY168" s="1">
        <v>0</v>
      </c>
      <c r="CZ168" s="1">
        <v>0</v>
      </c>
    </row>
    <row r="169" spans="1:104">
      <c r="A169" s="1" t="s">
        <v>422</v>
      </c>
      <c r="B169" s="1" t="s">
        <v>423</v>
      </c>
    </row>
    <row r="170" spans="1:104">
      <c r="A170" s="1" t="s">
        <v>424</v>
      </c>
      <c r="B170" s="1" t="s">
        <v>425</v>
      </c>
      <c r="C170" s="1">
        <v>0</v>
      </c>
      <c r="E170" s="1">
        <v>0</v>
      </c>
      <c r="F170" s="1">
        <v>0</v>
      </c>
      <c r="G170" s="1">
        <v>0</v>
      </c>
      <c r="H170" s="1">
        <v>0</v>
      </c>
      <c r="I170" s="1">
        <v>0</v>
      </c>
      <c r="J170" s="1">
        <v>0</v>
      </c>
      <c r="K170" s="1">
        <v>0</v>
      </c>
      <c r="L170" s="1">
        <v>0</v>
      </c>
      <c r="M170" s="1">
        <v>0</v>
      </c>
      <c r="N170" s="1">
        <v>0</v>
      </c>
      <c r="O170" s="1">
        <v>0</v>
      </c>
      <c r="P170" s="1">
        <v>0</v>
      </c>
      <c r="Q170" s="1">
        <v>0</v>
      </c>
      <c r="R170" s="1">
        <v>0</v>
      </c>
      <c r="S170" s="1">
        <v>0</v>
      </c>
      <c r="T170" s="1">
        <v>0</v>
      </c>
      <c r="V170" s="1">
        <v>0</v>
      </c>
      <c r="W170" s="1">
        <v>0</v>
      </c>
      <c r="X170" s="1">
        <v>0</v>
      </c>
      <c r="Z170" s="1">
        <v>0</v>
      </c>
      <c r="AA170" s="1">
        <v>0</v>
      </c>
      <c r="AB170" s="1">
        <v>0</v>
      </c>
      <c r="AC170" s="1">
        <v>0</v>
      </c>
      <c r="AD170" s="1">
        <v>0</v>
      </c>
      <c r="AE170" s="1">
        <v>0</v>
      </c>
      <c r="AF170" s="1">
        <v>0</v>
      </c>
      <c r="AG170" s="1">
        <v>0</v>
      </c>
      <c r="AH170" s="1">
        <v>0</v>
      </c>
      <c r="AI170" s="1">
        <v>0</v>
      </c>
      <c r="AJ170" s="1">
        <v>0</v>
      </c>
      <c r="AK170" s="1">
        <v>0</v>
      </c>
      <c r="AL170" s="1">
        <v>0</v>
      </c>
      <c r="AM170" s="1">
        <v>0</v>
      </c>
      <c r="AN170" s="1">
        <v>0</v>
      </c>
      <c r="AO170" s="1">
        <v>0</v>
      </c>
      <c r="AP170" s="1">
        <v>0</v>
      </c>
      <c r="AQ170" s="1">
        <v>0</v>
      </c>
      <c r="AS170" s="1">
        <v>0</v>
      </c>
      <c r="AT170" s="1">
        <v>0</v>
      </c>
      <c r="AU170" s="1">
        <v>0</v>
      </c>
      <c r="AV170" s="1">
        <v>0</v>
      </c>
      <c r="AX170" s="1">
        <v>0</v>
      </c>
      <c r="AY170" s="1">
        <v>0</v>
      </c>
      <c r="AZ170" s="1">
        <v>0</v>
      </c>
      <c r="BA170" s="1">
        <v>0</v>
      </c>
      <c r="BB170" s="1">
        <v>0</v>
      </c>
      <c r="BC170" s="1">
        <v>0</v>
      </c>
      <c r="BD170" s="1">
        <v>0</v>
      </c>
      <c r="BF170" s="1">
        <v>0</v>
      </c>
      <c r="BG170" s="1">
        <v>0</v>
      </c>
      <c r="BH170" s="1">
        <v>0</v>
      </c>
      <c r="BI170" s="1">
        <v>0</v>
      </c>
      <c r="BJ170" s="1">
        <v>0</v>
      </c>
      <c r="BK170" s="1">
        <v>0</v>
      </c>
      <c r="BL170" s="1">
        <v>0</v>
      </c>
      <c r="BM170" s="1">
        <v>0</v>
      </c>
      <c r="BN170" s="1">
        <v>0</v>
      </c>
      <c r="BO170" s="1">
        <v>0</v>
      </c>
      <c r="BP170" s="1">
        <v>0</v>
      </c>
      <c r="BQ170" s="1">
        <v>0</v>
      </c>
      <c r="BR170" s="1">
        <v>0</v>
      </c>
      <c r="BS170" s="1">
        <v>0</v>
      </c>
      <c r="BT170" s="1">
        <v>0</v>
      </c>
      <c r="BU170" s="1">
        <v>0</v>
      </c>
      <c r="BV170" s="1">
        <v>0</v>
      </c>
      <c r="BW170" s="1">
        <v>0</v>
      </c>
      <c r="BX170" s="1">
        <v>0</v>
      </c>
      <c r="BY170" s="1">
        <v>0</v>
      </c>
      <c r="BZ170" s="1">
        <v>0</v>
      </c>
      <c r="CA170" s="1">
        <v>0</v>
      </c>
      <c r="CB170" s="1">
        <v>0</v>
      </c>
      <c r="CC170" s="1">
        <v>0</v>
      </c>
      <c r="CD170" s="1">
        <v>0</v>
      </c>
      <c r="CE170" s="1">
        <v>0</v>
      </c>
      <c r="CF170" s="1">
        <v>0</v>
      </c>
      <c r="CG170" s="1">
        <v>0</v>
      </c>
      <c r="CH170" s="1">
        <v>0</v>
      </c>
      <c r="CI170" s="1">
        <v>0</v>
      </c>
      <c r="CJ170" s="1">
        <v>0</v>
      </c>
      <c r="CK170" s="1">
        <v>0</v>
      </c>
      <c r="CL170" s="1">
        <v>0</v>
      </c>
      <c r="CM170" s="1">
        <v>0</v>
      </c>
      <c r="CN170" s="1">
        <v>0</v>
      </c>
      <c r="CO170" s="1">
        <v>0</v>
      </c>
      <c r="CP170" s="1">
        <v>0</v>
      </c>
      <c r="CQ170" s="1">
        <v>0</v>
      </c>
      <c r="CR170" s="1">
        <v>0</v>
      </c>
      <c r="CS170" s="1">
        <v>0</v>
      </c>
      <c r="CT170" s="1">
        <v>0</v>
      </c>
      <c r="CV170" s="1">
        <v>0</v>
      </c>
      <c r="CW170" s="1">
        <v>0</v>
      </c>
      <c r="CX170" s="1">
        <v>0</v>
      </c>
      <c r="CY170" s="1">
        <v>0</v>
      </c>
      <c r="CZ170" s="1">
        <v>0</v>
      </c>
    </row>
    <row r="171" spans="1:104">
      <c r="A171" s="1" t="s">
        <v>426</v>
      </c>
      <c r="B171" s="1" t="s">
        <v>427</v>
      </c>
      <c r="C171" s="1">
        <v>0</v>
      </c>
      <c r="E171" s="1">
        <v>0</v>
      </c>
      <c r="F171" s="1">
        <v>0</v>
      </c>
      <c r="G171" s="1">
        <v>0</v>
      </c>
      <c r="H171" s="1">
        <v>0</v>
      </c>
      <c r="I171" s="1">
        <v>0</v>
      </c>
      <c r="J171" s="1">
        <v>0</v>
      </c>
      <c r="K171" s="1">
        <v>0</v>
      </c>
      <c r="L171" s="1">
        <v>0</v>
      </c>
      <c r="M171" s="1">
        <v>0</v>
      </c>
      <c r="N171" s="1">
        <v>0</v>
      </c>
      <c r="O171" s="1">
        <v>0</v>
      </c>
      <c r="P171" s="1">
        <v>0</v>
      </c>
      <c r="Q171" s="1">
        <v>0</v>
      </c>
      <c r="R171" s="1">
        <v>0</v>
      </c>
      <c r="S171" s="1">
        <v>0</v>
      </c>
      <c r="T171" s="1">
        <v>0</v>
      </c>
      <c r="V171" s="1">
        <v>0</v>
      </c>
      <c r="W171" s="1">
        <v>0</v>
      </c>
      <c r="X171" s="1">
        <v>0</v>
      </c>
      <c r="Z171" s="1">
        <v>0</v>
      </c>
      <c r="AA171" s="1">
        <v>0</v>
      </c>
      <c r="AB171" s="1">
        <v>0</v>
      </c>
      <c r="AC171" s="1">
        <v>0</v>
      </c>
      <c r="AD171" s="1">
        <v>0</v>
      </c>
      <c r="AE171" s="1">
        <v>0</v>
      </c>
      <c r="AF171" s="1">
        <v>0</v>
      </c>
      <c r="AG171" s="1">
        <v>0</v>
      </c>
      <c r="AH171" s="1">
        <v>0</v>
      </c>
      <c r="AI171" s="1">
        <v>0</v>
      </c>
      <c r="AJ171" s="1">
        <v>0</v>
      </c>
      <c r="AK171" s="1">
        <v>0</v>
      </c>
      <c r="AL171" s="1">
        <v>0</v>
      </c>
      <c r="AM171" s="1">
        <v>0</v>
      </c>
      <c r="AN171" s="1">
        <v>0</v>
      </c>
      <c r="AO171" s="1">
        <v>0</v>
      </c>
      <c r="AP171" s="1">
        <v>0</v>
      </c>
      <c r="AQ171" s="1">
        <v>0</v>
      </c>
      <c r="AS171" s="1">
        <v>0</v>
      </c>
      <c r="AT171" s="1">
        <v>0</v>
      </c>
      <c r="AU171" s="1">
        <v>0</v>
      </c>
      <c r="AV171" s="1">
        <v>0</v>
      </c>
      <c r="AX171" s="1">
        <v>0</v>
      </c>
      <c r="AY171" s="1">
        <v>0</v>
      </c>
      <c r="AZ171" s="1">
        <v>0</v>
      </c>
      <c r="BA171" s="1">
        <v>0</v>
      </c>
      <c r="BB171" s="1">
        <v>0</v>
      </c>
      <c r="BC171" s="1">
        <v>0</v>
      </c>
      <c r="BD171" s="1">
        <v>0</v>
      </c>
      <c r="BF171" s="1">
        <v>0</v>
      </c>
      <c r="BG171" s="1">
        <v>0</v>
      </c>
      <c r="BH171" s="1">
        <v>0</v>
      </c>
      <c r="BI171" s="1">
        <v>0</v>
      </c>
      <c r="BJ171" s="1">
        <v>0</v>
      </c>
      <c r="BK171" s="1">
        <v>0</v>
      </c>
      <c r="BL171" s="1">
        <v>0</v>
      </c>
      <c r="BM171" s="1">
        <v>0</v>
      </c>
      <c r="BN171" s="1">
        <v>0</v>
      </c>
      <c r="BO171" s="1">
        <v>0</v>
      </c>
      <c r="BP171" s="1">
        <v>0</v>
      </c>
      <c r="BQ171" s="1">
        <v>0</v>
      </c>
      <c r="BR171" s="1">
        <v>0</v>
      </c>
      <c r="BS171" s="1">
        <v>0</v>
      </c>
      <c r="BT171" s="1">
        <v>0</v>
      </c>
      <c r="BU171" s="1">
        <v>0</v>
      </c>
      <c r="BV171" s="1">
        <v>0</v>
      </c>
      <c r="BW171" s="1">
        <v>0</v>
      </c>
      <c r="BX171" s="1">
        <v>0</v>
      </c>
      <c r="BY171" s="1">
        <v>0</v>
      </c>
      <c r="BZ171" s="1">
        <v>0</v>
      </c>
      <c r="CA171" s="1">
        <v>0</v>
      </c>
      <c r="CB171" s="1">
        <v>0</v>
      </c>
      <c r="CC171" s="1">
        <v>0</v>
      </c>
      <c r="CD171" s="1">
        <v>0</v>
      </c>
      <c r="CE171" s="1">
        <v>0</v>
      </c>
      <c r="CF171" s="1">
        <v>0</v>
      </c>
      <c r="CG171" s="1">
        <v>0</v>
      </c>
      <c r="CH171" s="1">
        <v>0</v>
      </c>
      <c r="CI171" s="1">
        <v>0</v>
      </c>
      <c r="CJ171" s="1">
        <v>0</v>
      </c>
      <c r="CK171" s="1">
        <v>0</v>
      </c>
      <c r="CL171" s="1">
        <v>0</v>
      </c>
      <c r="CM171" s="1">
        <v>0</v>
      </c>
      <c r="CN171" s="1">
        <v>0</v>
      </c>
      <c r="CO171" s="1">
        <v>0</v>
      </c>
      <c r="CP171" s="1">
        <v>0</v>
      </c>
      <c r="CQ171" s="1">
        <v>0</v>
      </c>
      <c r="CR171" s="1">
        <v>0</v>
      </c>
      <c r="CS171" s="1">
        <v>0</v>
      </c>
      <c r="CT171" s="1">
        <v>0</v>
      </c>
      <c r="CV171" s="1">
        <v>0</v>
      </c>
      <c r="CW171" s="1">
        <v>0</v>
      </c>
      <c r="CX171" s="1">
        <v>0</v>
      </c>
      <c r="CY171" s="1">
        <v>0</v>
      </c>
      <c r="CZ171" s="1">
        <v>0</v>
      </c>
    </row>
    <row r="172" spans="1:104">
      <c r="A172" s="1" t="s">
        <v>428</v>
      </c>
      <c r="B172" s="1" t="s">
        <v>429</v>
      </c>
      <c r="C172" s="1">
        <v>0</v>
      </c>
      <c r="E172" s="1">
        <v>0</v>
      </c>
      <c r="F172" s="1">
        <v>0</v>
      </c>
      <c r="G172" s="1">
        <v>0</v>
      </c>
      <c r="H172" s="1">
        <v>0</v>
      </c>
      <c r="I172" s="1">
        <v>0</v>
      </c>
      <c r="J172" s="1">
        <v>0</v>
      </c>
      <c r="K172" s="1">
        <v>0</v>
      </c>
      <c r="L172" s="1">
        <v>0</v>
      </c>
      <c r="M172" s="1">
        <v>0</v>
      </c>
      <c r="N172" s="1">
        <v>0</v>
      </c>
      <c r="O172" s="1">
        <v>0</v>
      </c>
      <c r="P172" s="1">
        <v>0</v>
      </c>
      <c r="Q172" s="1">
        <v>0</v>
      </c>
      <c r="R172" s="1">
        <v>0</v>
      </c>
      <c r="S172" s="1">
        <v>0</v>
      </c>
      <c r="T172" s="1">
        <v>0</v>
      </c>
      <c r="V172" s="1">
        <v>0</v>
      </c>
      <c r="W172" s="1">
        <v>0</v>
      </c>
      <c r="X172" s="1">
        <v>0</v>
      </c>
      <c r="Z172" s="1">
        <v>0</v>
      </c>
      <c r="AA172" s="1">
        <v>0</v>
      </c>
      <c r="AB172" s="1">
        <v>0</v>
      </c>
      <c r="AC172" s="1">
        <v>0</v>
      </c>
      <c r="AD172" s="1">
        <v>0</v>
      </c>
      <c r="AE172" s="1">
        <v>0</v>
      </c>
      <c r="AF172" s="1">
        <v>0</v>
      </c>
      <c r="AG172" s="1">
        <v>0</v>
      </c>
      <c r="AH172" s="1">
        <v>0</v>
      </c>
      <c r="AI172" s="1">
        <v>0</v>
      </c>
      <c r="AJ172" s="1">
        <v>0</v>
      </c>
      <c r="AK172" s="1">
        <v>0</v>
      </c>
      <c r="AL172" s="1">
        <v>0</v>
      </c>
      <c r="AM172" s="1">
        <v>0</v>
      </c>
      <c r="AN172" s="1">
        <v>0</v>
      </c>
      <c r="AO172" s="1">
        <v>0</v>
      </c>
      <c r="AP172" s="1">
        <v>0</v>
      </c>
      <c r="AQ172" s="1">
        <v>0</v>
      </c>
      <c r="AS172" s="1">
        <v>0</v>
      </c>
      <c r="AT172" s="1">
        <v>0</v>
      </c>
      <c r="AU172" s="1">
        <v>0</v>
      </c>
      <c r="AV172" s="1">
        <v>0</v>
      </c>
      <c r="AX172" s="1">
        <v>0</v>
      </c>
      <c r="AY172" s="1">
        <v>0</v>
      </c>
      <c r="AZ172" s="1">
        <v>0</v>
      </c>
      <c r="BA172" s="1">
        <v>0</v>
      </c>
      <c r="BB172" s="1">
        <v>0</v>
      </c>
      <c r="BC172" s="1">
        <v>0</v>
      </c>
      <c r="BD172" s="1">
        <v>0</v>
      </c>
      <c r="BF172" s="1">
        <v>0</v>
      </c>
      <c r="BG172" s="1">
        <v>0</v>
      </c>
      <c r="BH172" s="1">
        <v>0</v>
      </c>
      <c r="BI172" s="1">
        <v>0</v>
      </c>
      <c r="BJ172" s="1">
        <v>0</v>
      </c>
      <c r="BK172" s="1">
        <v>0</v>
      </c>
      <c r="BL172" s="1">
        <v>0</v>
      </c>
      <c r="BM172" s="1">
        <v>0</v>
      </c>
      <c r="BN172" s="1">
        <v>0</v>
      </c>
      <c r="BO172" s="1">
        <v>0</v>
      </c>
      <c r="BP172" s="1">
        <v>0</v>
      </c>
      <c r="BQ172" s="1">
        <v>0</v>
      </c>
      <c r="BR172" s="1">
        <v>0</v>
      </c>
      <c r="BS172" s="1">
        <v>0</v>
      </c>
      <c r="BT172" s="1">
        <v>0</v>
      </c>
      <c r="BU172" s="1">
        <v>0</v>
      </c>
      <c r="BV172" s="1">
        <v>0</v>
      </c>
      <c r="BW172" s="4">
        <v>37848</v>
      </c>
      <c r="BX172" s="1">
        <v>0</v>
      </c>
      <c r="BY172" s="1">
        <v>0</v>
      </c>
      <c r="BZ172" s="1">
        <v>0</v>
      </c>
      <c r="CA172" s="1">
        <v>0</v>
      </c>
      <c r="CB172" s="1">
        <v>0</v>
      </c>
      <c r="CC172" s="1">
        <v>0</v>
      </c>
      <c r="CD172" s="1">
        <v>0</v>
      </c>
      <c r="CE172" s="1">
        <v>0</v>
      </c>
      <c r="CF172" s="1">
        <v>0</v>
      </c>
      <c r="CG172" s="1">
        <v>0</v>
      </c>
      <c r="CH172" s="1">
        <v>0</v>
      </c>
      <c r="CI172" s="1">
        <v>0</v>
      </c>
      <c r="CJ172" s="1">
        <v>0</v>
      </c>
      <c r="CK172" s="1">
        <v>0</v>
      </c>
      <c r="CL172" s="1">
        <v>0</v>
      </c>
      <c r="CM172" s="1">
        <v>0</v>
      </c>
      <c r="CN172" s="1">
        <v>0</v>
      </c>
      <c r="CO172" s="1">
        <v>0</v>
      </c>
      <c r="CP172" s="1">
        <v>0</v>
      </c>
      <c r="CQ172" s="1">
        <v>0</v>
      </c>
      <c r="CR172" s="1">
        <v>0</v>
      </c>
      <c r="CS172" s="1">
        <v>0</v>
      </c>
      <c r="CT172" s="1">
        <v>0</v>
      </c>
      <c r="CV172" s="1">
        <v>0</v>
      </c>
      <c r="CW172" s="1">
        <v>0</v>
      </c>
      <c r="CX172" s="1">
        <v>0</v>
      </c>
      <c r="CY172" s="1">
        <v>0</v>
      </c>
      <c r="CZ172" s="1">
        <v>0</v>
      </c>
    </row>
    <row r="173" spans="1:104">
      <c r="A173" s="1" t="s">
        <v>430</v>
      </c>
      <c r="B173" s="1" t="s">
        <v>431</v>
      </c>
      <c r="C173" s="1">
        <v>0</v>
      </c>
      <c r="E173" s="1">
        <v>0</v>
      </c>
      <c r="F173" s="1">
        <v>0</v>
      </c>
      <c r="G173" s="1">
        <v>0</v>
      </c>
      <c r="H173" s="1">
        <v>0</v>
      </c>
      <c r="I173" s="1">
        <v>0</v>
      </c>
      <c r="J173" s="1">
        <v>0</v>
      </c>
      <c r="K173" s="1">
        <v>0</v>
      </c>
      <c r="L173" s="1">
        <v>0</v>
      </c>
      <c r="M173" s="1">
        <v>0</v>
      </c>
      <c r="N173" s="1">
        <v>0</v>
      </c>
      <c r="O173" s="1">
        <v>0</v>
      </c>
      <c r="P173" s="1">
        <v>0</v>
      </c>
      <c r="Q173" s="1">
        <v>0</v>
      </c>
      <c r="R173" s="1">
        <v>0</v>
      </c>
      <c r="S173" s="1">
        <v>0</v>
      </c>
      <c r="T173" s="1">
        <v>0</v>
      </c>
      <c r="V173" s="1">
        <v>0</v>
      </c>
      <c r="W173" s="1">
        <v>0</v>
      </c>
      <c r="X173" s="1">
        <v>0</v>
      </c>
      <c r="Z173" s="1">
        <v>0</v>
      </c>
      <c r="AA173" s="1">
        <v>0</v>
      </c>
      <c r="AB173" s="1">
        <v>0</v>
      </c>
      <c r="AC173" s="1">
        <v>0</v>
      </c>
      <c r="AD173" s="1">
        <v>0</v>
      </c>
      <c r="AE173" s="1">
        <v>0</v>
      </c>
      <c r="AF173" s="1">
        <v>0</v>
      </c>
      <c r="AG173" s="1">
        <v>0</v>
      </c>
      <c r="AH173" s="1">
        <v>0</v>
      </c>
      <c r="AI173" s="1">
        <v>0</v>
      </c>
      <c r="AJ173" s="1">
        <v>0</v>
      </c>
      <c r="AK173" s="1">
        <v>0</v>
      </c>
      <c r="AL173" s="1">
        <v>0</v>
      </c>
      <c r="AM173" s="1">
        <v>0</v>
      </c>
      <c r="AN173" s="1">
        <v>0</v>
      </c>
      <c r="AO173" s="1">
        <v>0</v>
      </c>
      <c r="AP173" s="1">
        <v>0</v>
      </c>
      <c r="AQ173" s="1">
        <v>0</v>
      </c>
      <c r="AS173" s="1">
        <v>0</v>
      </c>
      <c r="AT173" s="1">
        <v>0</v>
      </c>
      <c r="AU173" s="1">
        <v>0</v>
      </c>
      <c r="AV173" s="1">
        <v>0</v>
      </c>
      <c r="AX173" s="1">
        <v>0</v>
      </c>
      <c r="AY173" s="1">
        <v>0</v>
      </c>
      <c r="AZ173" s="1">
        <v>0</v>
      </c>
      <c r="BA173" s="1">
        <v>0</v>
      </c>
      <c r="BB173" s="1">
        <v>0</v>
      </c>
      <c r="BC173" s="1">
        <v>0</v>
      </c>
      <c r="BD173" s="1">
        <v>0</v>
      </c>
      <c r="BF173" s="1">
        <v>0</v>
      </c>
      <c r="BG173" s="1">
        <v>0</v>
      </c>
      <c r="BH173" s="1">
        <v>0</v>
      </c>
      <c r="BI173" s="1">
        <v>0</v>
      </c>
      <c r="BJ173" s="1">
        <v>0</v>
      </c>
      <c r="BK173" s="1">
        <v>0</v>
      </c>
      <c r="BL173" s="1">
        <v>0</v>
      </c>
      <c r="BM173" s="1">
        <v>0</v>
      </c>
      <c r="BN173" s="1">
        <v>0</v>
      </c>
      <c r="BO173" s="1">
        <v>0</v>
      </c>
      <c r="BP173" s="1">
        <v>0</v>
      </c>
      <c r="BQ173" s="1">
        <v>0</v>
      </c>
      <c r="BR173" s="1">
        <v>0</v>
      </c>
      <c r="BS173" s="1">
        <v>0</v>
      </c>
      <c r="BT173" s="1">
        <v>0</v>
      </c>
      <c r="BU173" s="1">
        <v>0</v>
      </c>
      <c r="BV173" s="1">
        <v>0</v>
      </c>
      <c r="BW173" s="1">
        <v>0</v>
      </c>
      <c r="BX173" s="1">
        <v>0</v>
      </c>
      <c r="BY173" s="1">
        <v>0</v>
      </c>
      <c r="BZ173" s="1">
        <v>0</v>
      </c>
      <c r="CA173" s="1">
        <v>0</v>
      </c>
      <c r="CB173" s="1">
        <v>0</v>
      </c>
      <c r="CC173" s="1">
        <v>0</v>
      </c>
      <c r="CD173" s="1">
        <v>0</v>
      </c>
      <c r="CE173" s="1">
        <v>0</v>
      </c>
      <c r="CF173" s="1">
        <v>0</v>
      </c>
      <c r="CG173" s="1">
        <v>0</v>
      </c>
      <c r="CH173" s="1">
        <v>0</v>
      </c>
      <c r="CI173" s="1">
        <v>0</v>
      </c>
      <c r="CJ173" s="1">
        <v>0</v>
      </c>
      <c r="CK173" s="1">
        <v>0</v>
      </c>
      <c r="CL173" s="1">
        <v>0</v>
      </c>
      <c r="CM173" s="1">
        <v>0</v>
      </c>
      <c r="CN173" s="1">
        <v>0</v>
      </c>
      <c r="CO173" s="1">
        <v>0</v>
      </c>
      <c r="CP173" s="1">
        <v>0</v>
      </c>
      <c r="CQ173" s="1">
        <v>0</v>
      </c>
      <c r="CR173" s="1">
        <v>0</v>
      </c>
      <c r="CS173" s="1">
        <v>0</v>
      </c>
      <c r="CT173" s="1">
        <v>0</v>
      </c>
      <c r="CV173" s="1">
        <v>0</v>
      </c>
      <c r="CW173" s="1">
        <v>0</v>
      </c>
      <c r="CX173" s="1">
        <v>0</v>
      </c>
      <c r="CY173" s="1">
        <v>0</v>
      </c>
      <c r="CZ173" s="1">
        <v>0</v>
      </c>
    </row>
    <row r="174" spans="1:104">
      <c r="A174" s="1" t="s">
        <v>432</v>
      </c>
      <c r="B174" s="1" t="s">
        <v>433</v>
      </c>
      <c r="C174" s="1">
        <v>0</v>
      </c>
      <c r="E174" s="1">
        <v>0</v>
      </c>
      <c r="F174" s="1">
        <v>0</v>
      </c>
      <c r="G174" s="1">
        <v>0</v>
      </c>
      <c r="H174" s="1">
        <v>0</v>
      </c>
      <c r="I174" s="1">
        <v>0</v>
      </c>
      <c r="J174" s="1">
        <v>0</v>
      </c>
      <c r="K174" s="1">
        <v>0</v>
      </c>
      <c r="L174" s="1">
        <v>0</v>
      </c>
      <c r="M174" s="1">
        <v>0</v>
      </c>
      <c r="N174" s="1">
        <v>0</v>
      </c>
      <c r="O174" s="1">
        <v>0</v>
      </c>
      <c r="P174" s="1">
        <v>0</v>
      </c>
      <c r="Q174" s="1">
        <v>0</v>
      </c>
      <c r="R174" s="1">
        <v>0</v>
      </c>
      <c r="S174" s="1">
        <v>0</v>
      </c>
      <c r="T174" s="1">
        <v>0</v>
      </c>
      <c r="V174" s="1">
        <v>0</v>
      </c>
      <c r="W174" s="1">
        <v>0</v>
      </c>
      <c r="X174" s="1">
        <v>0</v>
      </c>
      <c r="Z174" s="1">
        <v>0</v>
      </c>
      <c r="AA174" s="1">
        <v>0</v>
      </c>
      <c r="AB174" s="1">
        <v>0</v>
      </c>
      <c r="AC174" s="1">
        <v>0</v>
      </c>
      <c r="AD174" s="1">
        <v>0</v>
      </c>
      <c r="AE174" s="1">
        <v>0</v>
      </c>
      <c r="AF174" s="1">
        <v>0</v>
      </c>
      <c r="AG174" s="1">
        <v>0</v>
      </c>
      <c r="AH174" s="1">
        <v>0</v>
      </c>
      <c r="AI174" s="1">
        <v>0</v>
      </c>
      <c r="AJ174" s="1">
        <v>0</v>
      </c>
      <c r="AK174" s="1">
        <v>0</v>
      </c>
      <c r="AL174" s="1">
        <v>0</v>
      </c>
      <c r="AM174" s="1">
        <v>0</v>
      </c>
      <c r="AN174" s="1">
        <v>0</v>
      </c>
      <c r="AO174" s="1">
        <v>0</v>
      </c>
      <c r="AP174" s="1">
        <v>0</v>
      </c>
      <c r="AQ174" s="1">
        <v>0</v>
      </c>
      <c r="AS174" s="1">
        <v>0</v>
      </c>
      <c r="AT174" s="1">
        <v>0</v>
      </c>
      <c r="AU174" s="1">
        <v>0</v>
      </c>
      <c r="AV174" s="1">
        <v>0</v>
      </c>
      <c r="AX174" s="1">
        <v>0</v>
      </c>
      <c r="AY174" s="1">
        <v>0</v>
      </c>
      <c r="AZ174" s="1">
        <v>0</v>
      </c>
      <c r="BA174" s="1">
        <v>0</v>
      </c>
      <c r="BB174" s="1">
        <v>0</v>
      </c>
      <c r="BC174" s="1">
        <v>0</v>
      </c>
      <c r="BD174" s="1">
        <v>0</v>
      </c>
      <c r="BF174" s="1">
        <v>0</v>
      </c>
      <c r="BG174" s="1">
        <v>0</v>
      </c>
      <c r="BH174" s="1">
        <v>0</v>
      </c>
      <c r="BI174" s="1">
        <v>0</v>
      </c>
      <c r="BJ174" s="1">
        <v>0</v>
      </c>
      <c r="BK174" s="1">
        <v>0</v>
      </c>
      <c r="BL174" s="1">
        <v>0</v>
      </c>
      <c r="BM174" s="1">
        <v>0</v>
      </c>
      <c r="BN174" s="1">
        <v>0</v>
      </c>
      <c r="BO174" s="1">
        <v>0</v>
      </c>
      <c r="BP174" s="1">
        <v>0</v>
      </c>
      <c r="BQ174" s="1">
        <v>0</v>
      </c>
      <c r="BR174" s="1">
        <v>0</v>
      </c>
      <c r="BS174" s="1">
        <v>0</v>
      </c>
      <c r="BT174" s="1">
        <v>0</v>
      </c>
      <c r="BU174" s="1">
        <v>0</v>
      </c>
      <c r="BV174" s="1">
        <v>0</v>
      </c>
      <c r="BW174" s="1">
        <v>0</v>
      </c>
      <c r="BX174" s="1">
        <v>0</v>
      </c>
      <c r="BY174" s="1">
        <v>0</v>
      </c>
      <c r="BZ174" s="1">
        <v>0</v>
      </c>
      <c r="CA174" s="1">
        <v>0</v>
      </c>
      <c r="CB174" s="1">
        <v>0</v>
      </c>
      <c r="CC174" s="1">
        <v>0</v>
      </c>
      <c r="CD174" s="1">
        <v>0</v>
      </c>
      <c r="CE174" s="1">
        <v>0</v>
      </c>
      <c r="CF174" s="1">
        <v>0</v>
      </c>
      <c r="CG174" s="1">
        <v>0</v>
      </c>
      <c r="CH174" s="1">
        <v>0</v>
      </c>
      <c r="CI174" s="1">
        <v>0</v>
      </c>
      <c r="CJ174" s="1">
        <v>0</v>
      </c>
      <c r="CK174" s="1">
        <v>0</v>
      </c>
      <c r="CL174" s="1">
        <v>0</v>
      </c>
      <c r="CM174" s="1">
        <v>0</v>
      </c>
      <c r="CN174" s="1">
        <v>0</v>
      </c>
      <c r="CO174" s="1">
        <v>0</v>
      </c>
      <c r="CP174" s="1">
        <v>0</v>
      </c>
      <c r="CQ174" s="1">
        <v>0</v>
      </c>
      <c r="CR174" s="1">
        <v>0</v>
      </c>
      <c r="CS174" s="1">
        <v>0</v>
      </c>
      <c r="CT174" s="1">
        <v>0</v>
      </c>
      <c r="CV174" s="1">
        <v>0</v>
      </c>
      <c r="CW174" s="1">
        <v>0</v>
      </c>
      <c r="CX174" s="1">
        <v>0</v>
      </c>
      <c r="CY174" s="1">
        <v>0</v>
      </c>
      <c r="CZ174" s="1">
        <v>0</v>
      </c>
    </row>
    <row r="175" spans="1:104">
      <c r="A175" s="1" t="s">
        <v>434</v>
      </c>
      <c r="B175" s="1" t="s">
        <v>435</v>
      </c>
      <c r="C175" s="1">
        <v>0</v>
      </c>
      <c r="E175" s="1">
        <v>0</v>
      </c>
      <c r="F175" s="1">
        <v>0</v>
      </c>
      <c r="G175" s="1">
        <v>0</v>
      </c>
      <c r="H175" s="1">
        <v>0</v>
      </c>
      <c r="I175" s="1">
        <v>0</v>
      </c>
      <c r="J175" s="1">
        <v>0</v>
      </c>
      <c r="K175" s="1">
        <v>0</v>
      </c>
      <c r="L175" s="1">
        <v>0</v>
      </c>
      <c r="M175" s="1">
        <v>0</v>
      </c>
      <c r="N175" s="1">
        <v>0</v>
      </c>
      <c r="O175" s="1">
        <v>0</v>
      </c>
      <c r="P175" s="1">
        <v>515</v>
      </c>
      <c r="Q175" s="1">
        <v>0</v>
      </c>
      <c r="R175" s="1">
        <v>0</v>
      </c>
      <c r="S175" s="1">
        <v>0</v>
      </c>
      <c r="T175" s="1">
        <v>0</v>
      </c>
      <c r="V175" s="1">
        <v>0</v>
      </c>
      <c r="W175" s="1">
        <v>0</v>
      </c>
      <c r="X175" s="1">
        <v>0</v>
      </c>
      <c r="Z175" s="1">
        <v>0</v>
      </c>
      <c r="AA175" s="1">
        <v>0</v>
      </c>
      <c r="AB175" s="1">
        <v>0</v>
      </c>
      <c r="AC175" s="1">
        <v>0</v>
      </c>
      <c r="AD175" s="1">
        <v>0</v>
      </c>
      <c r="AE175" s="1">
        <v>0</v>
      </c>
      <c r="AF175" s="1">
        <v>0</v>
      </c>
      <c r="AG175" s="1">
        <v>0</v>
      </c>
      <c r="AH175" s="1">
        <v>0</v>
      </c>
      <c r="AI175" s="1">
        <v>0</v>
      </c>
      <c r="AJ175" s="1">
        <v>0</v>
      </c>
      <c r="AK175" s="1">
        <v>0</v>
      </c>
      <c r="AL175" s="1">
        <v>0</v>
      </c>
      <c r="AM175" s="1">
        <v>0</v>
      </c>
      <c r="AN175" s="1">
        <v>0</v>
      </c>
      <c r="AO175" s="1">
        <v>0</v>
      </c>
      <c r="AP175" s="1">
        <v>0</v>
      </c>
      <c r="AQ175" s="1">
        <v>0</v>
      </c>
      <c r="AS175" s="1">
        <v>0</v>
      </c>
      <c r="AT175" s="1">
        <v>0</v>
      </c>
      <c r="AU175" s="1">
        <v>0</v>
      </c>
      <c r="AV175" s="1">
        <v>0</v>
      </c>
      <c r="AX175" s="1">
        <v>0</v>
      </c>
      <c r="AY175" s="1">
        <v>0</v>
      </c>
      <c r="AZ175" s="1">
        <v>0</v>
      </c>
      <c r="BA175" s="1">
        <v>0</v>
      </c>
      <c r="BB175" s="1">
        <v>0</v>
      </c>
      <c r="BC175" s="1">
        <v>0</v>
      </c>
      <c r="BD175" s="1">
        <v>0</v>
      </c>
      <c r="BF175" s="1">
        <v>0</v>
      </c>
      <c r="BG175" s="1">
        <v>0</v>
      </c>
      <c r="BH175" s="1">
        <v>0</v>
      </c>
      <c r="BI175" s="1">
        <v>0</v>
      </c>
      <c r="BJ175" s="1">
        <v>0</v>
      </c>
      <c r="BK175" s="1">
        <v>0</v>
      </c>
      <c r="BL175" s="1">
        <v>0</v>
      </c>
      <c r="BM175" s="1">
        <v>0</v>
      </c>
      <c r="BN175" s="1">
        <v>0</v>
      </c>
      <c r="BO175" s="1">
        <v>0</v>
      </c>
      <c r="BP175" s="1">
        <v>0</v>
      </c>
      <c r="BQ175" s="1">
        <v>0</v>
      </c>
      <c r="BR175" s="1">
        <v>0</v>
      </c>
      <c r="BS175" s="1">
        <v>0</v>
      </c>
      <c r="BT175" s="1">
        <v>0</v>
      </c>
      <c r="BU175" s="1">
        <v>0</v>
      </c>
      <c r="BV175" s="1">
        <v>0</v>
      </c>
      <c r="BW175" s="4">
        <v>14599</v>
      </c>
      <c r="BX175" s="1">
        <v>0</v>
      </c>
      <c r="BY175" s="1">
        <v>0</v>
      </c>
      <c r="BZ175" s="1">
        <v>0</v>
      </c>
      <c r="CA175" s="1">
        <v>0</v>
      </c>
      <c r="CB175" s="1">
        <v>0</v>
      </c>
      <c r="CC175" s="1">
        <v>0</v>
      </c>
      <c r="CD175" s="1">
        <v>0</v>
      </c>
      <c r="CE175" s="1">
        <v>0</v>
      </c>
      <c r="CF175" s="1">
        <v>0</v>
      </c>
      <c r="CG175" s="1">
        <v>0</v>
      </c>
      <c r="CH175" s="1">
        <v>0</v>
      </c>
      <c r="CI175" s="1">
        <v>0</v>
      </c>
      <c r="CJ175" s="1">
        <v>0</v>
      </c>
      <c r="CK175" s="1">
        <v>0</v>
      </c>
      <c r="CL175" s="1">
        <v>0</v>
      </c>
      <c r="CM175" s="1">
        <v>0</v>
      </c>
      <c r="CN175" s="1">
        <v>0</v>
      </c>
      <c r="CO175" s="1">
        <v>0</v>
      </c>
      <c r="CP175" s="1">
        <v>0</v>
      </c>
      <c r="CQ175" s="1">
        <v>0</v>
      </c>
      <c r="CR175" s="1">
        <v>0</v>
      </c>
      <c r="CS175" s="1">
        <v>0</v>
      </c>
      <c r="CT175" s="1">
        <v>0</v>
      </c>
      <c r="CV175" s="1">
        <v>0</v>
      </c>
      <c r="CW175" s="1">
        <v>0</v>
      </c>
      <c r="CX175" s="1">
        <v>0</v>
      </c>
      <c r="CY175" s="1">
        <v>0</v>
      </c>
      <c r="CZ175" s="1">
        <v>0</v>
      </c>
    </row>
    <row r="176" spans="1:104">
      <c r="A176" s="1" t="s">
        <v>436</v>
      </c>
      <c r="B176" s="1" t="s">
        <v>437</v>
      </c>
      <c r="C176" s="1">
        <v>0</v>
      </c>
      <c r="E176" s="1">
        <v>0</v>
      </c>
      <c r="F176" s="1">
        <v>0</v>
      </c>
      <c r="G176" s="1">
        <v>0</v>
      </c>
      <c r="H176" s="1">
        <v>0</v>
      </c>
      <c r="I176" s="1">
        <v>0</v>
      </c>
      <c r="J176" s="1">
        <v>0</v>
      </c>
      <c r="K176" s="1">
        <v>0</v>
      </c>
      <c r="L176" s="1">
        <v>0</v>
      </c>
      <c r="M176" s="1">
        <v>0</v>
      </c>
      <c r="N176" s="1">
        <v>0</v>
      </c>
      <c r="O176" s="1">
        <v>0</v>
      </c>
      <c r="P176" s="1">
        <v>0</v>
      </c>
      <c r="Q176" s="1">
        <v>0</v>
      </c>
      <c r="R176" s="1">
        <v>0</v>
      </c>
      <c r="S176" s="1">
        <v>0</v>
      </c>
      <c r="T176" s="1">
        <v>0</v>
      </c>
      <c r="V176" s="1">
        <v>0</v>
      </c>
      <c r="W176" s="1">
        <v>0</v>
      </c>
      <c r="X176" s="1">
        <v>0</v>
      </c>
      <c r="Z176" s="1">
        <v>0</v>
      </c>
      <c r="AA176" s="1">
        <v>0</v>
      </c>
      <c r="AB176" s="1">
        <v>0</v>
      </c>
      <c r="AC176" s="1">
        <v>0</v>
      </c>
      <c r="AD176" s="1">
        <v>0</v>
      </c>
      <c r="AE176" s="1">
        <v>0</v>
      </c>
      <c r="AF176" s="1">
        <v>0</v>
      </c>
      <c r="AG176" s="1">
        <v>0</v>
      </c>
      <c r="AH176" s="1">
        <v>0</v>
      </c>
      <c r="AI176" s="1">
        <v>0</v>
      </c>
      <c r="AJ176" s="1">
        <v>0</v>
      </c>
      <c r="AK176" s="1">
        <v>0</v>
      </c>
      <c r="AL176" s="1">
        <v>0</v>
      </c>
      <c r="AM176" s="1">
        <v>0</v>
      </c>
      <c r="AN176" s="1">
        <v>0</v>
      </c>
      <c r="AO176" s="1">
        <v>0</v>
      </c>
      <c r="AP176" s="1">
        <v>0</v>
      </c>
      <c r="AQ176" s="1">
        <v>0</v>
      </c>
      <c r="AS176" s="1">
        <v>0</v>
      </c>
      <c r="AT176" s="1">
        <v>0</v>
      </c>
      <c r="AU176" s="1">
        <v>125</v>
      </c>
      <c r="AV176" s="1">
        <v>0</v>
      </c>
      <c r="AX176" s="4">
        <v>201871</v>
      </c>
      <c r="AY176" s="1">
        <v>0</v>
      </c>
      <c r="AZ176" s="1">
        <v>0</v>
      </c>
      <c r="BA176" s="1">
        <v>0</v>
      </c>
      <c r="BB176" s="1">
        <v>0</v>
      </c>
      <c r="BC176" s="1">
        <v>0</v>
      </c>
      <c r="BD176" s="1">
        <v>0</v>
      </c>
      <c r="BF176" s="1">
        <v>0</v>
      </c>
      <c r="BG176" s="1">
        <v>0</v>
      </c>
      <c r="BH176" s="1">
        <v>0</v>
      </c>
      <c r="BI176" s="1">
        <v>0</v>
      </c>
      <c r="BJ176" s="1">
        <v>0</v>
      </c>
      <c r="BK176" s="1">
        <v>0</v>
      </c>
      <c r="BL176" s="1">
        <v>0</v>
      </c>
      <c r="BM176" s="1">
        <v>0</v>
      </c>
      <c r="BN176" s="1">
        <v>0</v>
      </c>
      <c r="BO176" s="1">
        <v>0</v>
      </c>
      <c r="BP176" s="1">
        <v>0</v>
      </c>
      <c r="BQ176" s="1">
        <v>0</v>
      </c>
      <c r="BR176" s="1">
        <v>0</v>
      </c>
      <c r="BS176" s="1">
        <v>0</v>
      </c>
      <c r="BT176" s="1">
        <v>0</v>
      </c>
      <c r="BU176" s="1">
        <v>0</v>
      </c>
      <c r="BV176" s="1">
        <v>0</v>
      </c>
      <c r="BW176" s="1">
        <v>0</v>
      </c>
      <c r="BX176" s="1">
        <v>0</v>
      </c>
      <c r="BY176" s="1">
        <v>0</v>
      </c>
      <c r="BZ176" s="1">
        <v>0</v>
      </c>
      <c r="CA176" s="1">
        <v>0</v>
      </c>
      <c r="CB176" s="1">
        <v>0</v>
      </c>
      <c r="CC176" s="1">
        <v>0</v>
      </c>
      <c r="CD176" s="1">
        <v>0</v>
      </c>
      <c r="CE176" s="1">
        <v>0</v>
      </c>
      <c r="CF176" s="4">
        <v>3066</v>
      </c>
      <c r="CG176" s="1">
        <v>0</v>
      </c>
      <c r="CH176" s="1">
        <v>0</v>
      </c>
      <c r="CI176" s="1">
        <v>0</v>
      </c>
      <c r="CJ176" s="1">
        <v>0</v>
      </c>
      <c r="CK176" s="1">
        <v>0</v>
      </c>
      <c r="CL176" s="1">
        <v>0</v>
      </c>
      <c r="CM176" s="1">
        <v>0</v>
      </c>
      <c r="CN176" s="1">
        <v>0</v>
      </c>
      <c r="CO176" s="1">
        <v>0</v>
      </c>
      <c r="CP176" s="1">
        <v>0</v>
      </c>
      <c r="CQ176" s="4">
        <v>25909</v>
      </c>
      <c r="CR176" s="1">
        <v>0</v>
      </c>
      <c r="CS176" s="1">
        <v>0</v>
      </c>
      <c r="CT176" s="1">
        <v>0</v>
      </c>
      <c r="CV176" s="1">
        <v>0</v>
      </c>
      <c r="CW176" s="1">
        <v>0</v>
      </c>
      <c r="CX176" s="1">
        <v>0</v>
      </c>
      <c r="CY176" s="1">
        <v>0</v>
      </c>
      <c r="CZ176" s="1">
        <v>0</v>
      </c>
    </row>
    <row r="177" spans="1:104">
      <c r="A177" s="1" t="s">
        <v>438</v>
      </c>
      <c r="B177" s="1" t="s">
        <v>439</v>
      </c>
      <c r="C177" s="4">
        <v>59662</v>
      </c>
      <c r="E177" s="4">
        <v>78485</v>
      </c>
      <c r="F177" s="1">
        <v>0</v>
      </c>
      <c r="G177" s="4">
        <v>5673</v>
      </c>
      <c r="H177" s="4">
        <v>41521</v>
      </c>
      <c r="I177" s="1">
        <v>0</v>
      </c>
      <c r="J177" s="4">
        <v>128663</v>
      </c>
      <c r="K177" s="4">
        <v>29990</v>
      </c>
      <c r="L177" s="1">
        <v>0</v>
      </c>
      <c r="M177" s="1">
        <v>0</v>
      </c>
      <c r="N177" s="1">
        <v>0</v>
      </c>
      <c r="O177" s="4">
        <v>60000</v>
      </c>
      <c r="P177" s="4">
        <v>25846</v>
      </c>
      <c r="Q177" s="4">
        <v>3566</v>
      </c>
      <c r="R177" s="4">
        <v>8000</v>
      </c>
      <c r="S177" s="4">
        <v>60000</v>
      </c>
      <c r="T177" s="1">
        <v>0</v>
      </c>
      <c r="U177" s="4">
        <v>217597</v>
      </c>
      <c r="V177" s="1">
        <v>0</v>
      </c>
      <c r="W177" s="4">
        <v>37498</v>
      </c>
      <c r="X177" s="4">
        <v>67563</v>
      </c>
      <c r="Y177" s="4">
        <v>59363</v>
      </c>
      <c r="Z177" s="4">
        <v>165882</v>
      </c>
      <c r="AA177" s="1">
        <v>0</v>
      </c>
      <c r="AB177" s="4">
        <v>65576</v>
      </c>
      <c r="AC177" s="4">
        <v>102507</v>
      </c>
      <c r="AD177" s="1">
        <v>0</v>
      </c>
      <c r="AE177" s="4">
        <v>60000</v>
      </c>
      <c r="AF177" s="1">
        <v>0</v>
      </c>
      <c r="AG177" s="4">
        <v>42985</v>
      </c>
      <c r="AH177" s="4">
        <v>460000</v>
      </c>
      <c r="AI177" s="1">
        <v>0</v>
      </c>
      <c r="AJ177" s="1">
        <v>0</v>
      </c>
      <c r="AK177" s="1">
        <v>0</v>
      </c>
      <c r="AL177" s="1">
        <v>0</v>
      </c>
      <c r="AM177" s="4">
        <v>100000</v>
      </c>
      <c r="AN177" s="4">
        <v>23798</v>
      </c>
      <c r="AO177" s="1">
        <v>0</v>
      </c>
      <c r="AP177" s="4">
        <v>204524</v>
      </c>
      <c r="AQ177" s="4">
        <v>89709</v>
      </c>
      <c r="AR177" s="4">
        <v>9691</v>
      </c>
      <c r="AS177" s="4">
        <v>251250</v>
      </c>
      <c r="AT177" s="4">
        <v>66850</v>
      </c>
      <c r="AU177" s="4">
        <v>13220</v>
      </c>
      <c r="AV177" s="4">
        <v>115744</v>
      </c>
      <c r="AW177" s="4">
        <v>60000</v>
      </c>
      <c r="AX177" s="4">
        <v>516106</v>
      </c>
      <c r="AY177" s="4">
        <v>59158</v>
      </c>
      <c r="AZ177" s="4">
        <v>96815</v>
      </c>
      <c r="BA177" s="1">
        <v>0</v>
      </c>
      <c r="BB177" s="1">
        <v>0</v>
      </c>
      <c r="BC177" s="4">
        <v>21360</v>
      </c>
      <c r="BD177" s="4">
        <v>30461</v>
      </c>
      <c r="BF177" s="4">
        <v>96250</v>
      </c>
      <c r="BG177" s="4">
        <v>4252</v>
      </c>
      <c r="BH177" s="1">
        <v>0</v>
      </c>
      <c r="BI177" s="4">
        <v>4106</v>
      </c>
      <c r="BJ177" s="4">
        <v>36045</v>
      </c>
      <c r="BK177" s="4">
        <v>233760</v>
      </c>
      <c r="BL177" s="4">
        <v>60000</v>
      </c>
      <c r="BM177" s="4">
        <v>34522</v>
      </c>
      <c r="BN177" s="4">
        <v>49374</v>
      </c>
      <c r="BO177" s="4">
        <v>82320</v>
      </c>
      <c r="BP177" s="1">
        <v>0</v>
      </c>
      <c r="BQ177" s="4">
        <v>104500</v>
      </c>
      <c r="BR177" s="1">
        <v>0</v>
      </c>
      <c r="BS177" s="1">
        <v>0</v>
      </c>
      <c r="BT177" s="4">
        <v>99932</v>
      </c>
      <c r="BU177" s="4">
        <v>72987</v>
      </c>
      <c r="BV177" s="4">
        <v>59556</v>
      </c>
      <c r="BW177" s="4">
        <v>59879</v>
      </c>
      <c r="BX177" s="4">
        <v>68251</v>
      </c>
      <c r="BY177" s="4">
        <v>312470</v>
      </c>
      <c r="BZ177" s="1">
        <v>0</v>
      </c>
      <c r="CA177" s="1">
        <v>0</v>
      </c>
      <c r="CB177" s="4">
        <v>90866</v>
      </c>
      <c r="CC177" s="4">
        <v>50880</v>
      </c>
      <c r="CD177" s="4">
        <v>18375</v>
      </c>
      <c r="CE177" s="4">
        <v>20000</v>
      </c>
      <c r="CF177" s="4">
        <v>57938</v>
      </c>
      <c r="CG177" s="4">
        <v>58891</v>
      </c>
      <c r="CH177" s="4">
        <v>145000</v>
      </c>
      <c r="CI177" s="4">
        <v>125395</v>
      </c>
      <c r="CJ177" s="4">
        <v>60000</v>
      </c>
      <c r="CK177" s="4">
        <v>62952</v>
      </c>
      <c r="CL177" s="1">
        <v>0</v>
      </c>
      <c r="CM177" s="1">
        <v>0</v>
      </c>
      <c r="CN177" s="1">
        <v>0</v>
      </c>
      <c r="CO177" s="1">
        <v>0</v>
      </c>
      <c r="CP177" s="1">
        <v>0</v>
      </c>
      <c r="CQ177" s="4">
        <v>60000</v>
      </c>
      <c r="CR177" s="4">
        <v>57829</v>
      </c>
      <c r="CS177" s="4">
        <v>115487</v>
      </c>
      <c r="CT177" s="4">
        <v>200000</v>
      </c>
      <c r="CU177" s="4">
        <v>72000</v>
      </c>
      <c r="CV177" s="4">
        <v>62418</v>
      </c>
      <c r="CW177" s="4">
        <v>489296</v>
      </c>
      <c r="CX177" s="4">
        <v>385793</v>
      </c>
      <c r="CY177" s="1">
        <v>0</v>
      </c>
      <c r="CZ177" s="1">
        <v>0</v>
      </c>
    </row>
    <row r="178" spans="1:104">
      <c r="A178" s="1" t="s">
        <v>440</v>
      </c>
      <c r="B178" s="1" t="s">
        <v>441</v>
      </c>
      <c r="C178" s="1">
        <v>0</v>
      </c>
      <c r="E178" s="1">
        <v>0</v>
      </c>
      <c r="F178" s="1">
        <v>0</v>
      </c>
      <c r="G178" s="4">
        <v>22000</v>
      </c>
      <c r="H178" s="1">
        <v>0</v>
      </c>
      <c r="I178" s="1">
        <v>0</v>
      </c>
      <c r="J178" s="1">
        <v>0</v>
      </c>
      <c r="K178" s="1">
        <v>0</v>
      </c>
      <c r="L178" s="1">
        <v>0</v>
      </c>
      <c r="M178" s="1">
        <v>0</v>
      </c>
      <c r="N178" s="1">
        <v>0</v>
      </c>
      <c r="O178" s="1">
        <v>521</v>
      </c>
      <c r="P178" s="4">
        <v>32025</v>
      </c>
      <c r="Q178" s="1">
        <v>0</v>
      </c>
      <c r="R178" s="1">
        <v>0</v>
      </c>
      <c r="S178" s="4">
        <v>31558</v>
      </c>
      <c r="T178" s="1">
        <v>0</v>
      </c>
      <c r="V178" s="1">
        <v>0</v>
      </c>
      <c r="W178" s="1">
        <v>0</v>
      </c>
      <c r="X178" s="1">
        <v>0</v>
      </c>
      <c r="Z178" s="1">
        <v>0</v>
      </c>
      <c r="AA178" s="1">
        <v>0</v>
      </c>
      <c r="AB178" s="4">
        <v>24020</v>
      </c>
      <c r="AC178" s="1">
        <v>0</v>
      </c>
      <c r="AD178" s="1">
        <v>0</v>
      </c>
      <c r="AE178" s="1">
        <v>0</v>
      </c>
      <c r="AF178" s="1">
        <v>0</v>
      </c>
      <c r="AG178" s="4">
        <v>9772</v>
      </c>
      <c r="AH178" s="4">
        <v>436369</v>
      </c>
      <c r="AI178" s="1">
        <v>0</v>
      </c>
      <c r="AJ178" s="1">
        <v>0</v>
      </c>
      <c r="AK178" s="1">
        <v>0</v>
      </c>
      <c r="AL178" s="1">
        <v>0</v>
      </c>
      <c r="AM178" s="1">
        <v>0</v>
      </c>
      <c r="AN178" s="1">
        <v>0</v>
      </c>
      <c r="AO178" s="1">
        <v>0</v>
      </c>
      <c r="AP178" s="1">
        <v>0</v>
      </c>
      <c r="AQ178" s="1">
        <v>0</v>
      </c>
      <c r="AS178" s="1">
        <v>0</v>
      </c>
      <c r="AT178" s="4">
        <v>1283</v>
      </c>
      <c r="AU178" s="1">
        <v>0</v>
      </c>
      <c r="AV178" s="1">
        <v>0</v>
      </c>
      <c r="AX178" s="4">
        <v>12000</v>
      </c>
      <c r="AY178" s="1">
        <v>0</v>
      </c>
      <c r="AZ178" s="1">
        <v>0</v>
      </c>
      <c r="BA178" s="1">
        <v>0</v>
      </c>
      <c r="BB178" s="1">
        <v>0</v>
      </c>
      <c r="BC178" s="4">
        <v>6955</v>
      </c>
      <c r="BD178" s="1">
        <v>0</v>
      </c>
      <c r="BF178" s="1">
        <v>0</v>
      </c>
      <c r="BG178" s="1">
        <v>0</v>
      </c>
      <c r="BH178" s="1">
        <v>0</v>
      </c>
      <c r="BI178" s="1">
        <v>0</v>
      </c>
      <c r="BJ178" s="1">
        <v>0</v>
      </c>
      <c r="BK178" s="4">
        <v>8281</v>
      </c>
      <c r="BL178" s="1">
        <v>0</v>
      </c>
      <c r="BM178" s="1">
        <v>0</v>
      </c>
      <c r="BN178" s="4">
        <v>36500</v>
      </c>
      <c r="BO178" s="4">
        <v>49400</v>
      </c>
      <c r="BP178" s="1">
        <v>0</v>
      </c>
      <c r="BQ178" s="1">
        <v>0</v>
      </c>
      <c r="BR178" s="1">
        <v>0</v>
      </c>
      <c r="BS178" s="1">
        <v>0</v>
      </c>
      <c r="BT178" s="4">
        <v>37200</v>
      </c>
      <c r="BU178" s="1">
        <v>0</v>
      </c>
      <c r="BV178" s="1">
        <v>0</v>
      </c>
      <c r="BW178" s="1">
        <v>0</v>
      </c>
      <c r="BX178" s="1">
        <v>0</v>
      </c>
      <c r="BY178" s="1">
        <v>0</v>
      </c>
      <c r="BZ178" s="1">
        <v>0</v>
      </c>
      <c r="CA178" s="1">
        <v>0</v>
      </c>
      <c r="CB178" s="1">
        <v>0</v>
      </c>
      <c r="CC178" s="1">
        <v>0</v>
      </c>
      <c r="CD178" s="4">
        <v>10000</v>
      </c>
      <c r="CE178" s="1">
        <v>0</v>
      </c>
      <c r="CF178" s="1">
        <v>0</v>
      </c>
      <c r="CG178" s="1">
        <v>0</v>
      </c>
      <c r="CH178" s="1">
        <v>0</v>
      </c>
      <c r="CI178" s="1">
        <v>0</v>
      </c>
      <c r="CJ178" s="1">
        <v>0</v>
      </c>
      <c r="CK178" s="1">
        <v>0</v>
      </c>
      <c r="CL178" s="1">
        <v>0</v>
      </c>
      <c r="CM178" s="1">
        <v>0</v>
      </c>
      <c r="CN178" s="1">
        <v>0</v>
      </c>
      <c r="CO178" s="1">
        <v>0</v>
      </c>
      <c r="CP178" s="1">
        <v>0</v>
      </c>
      <c r="CQ178" s="1">
        <v>0</v>
      </c>
      <c r="CR178" s="4">
        <v>163996</v>
      </c>
      <c r="CS178" s="1">
        <v>0</v>
      </c>
      <c r="CT178" s="1">
        <v>0</v>
      </c>
      <c r="CV178" s="1">
        <v>0</v>
      </c>
      <c r="CW178" s="1">
        <v>0</v>
      </c>
      <c r="CX178" s="4">
        <v>6119</v>
      </c>
      <c r="CY178" s="1">
        <v>0</v>
      </c>
      <c r="CZ178" s="1">
        <v>0</v>
      </c>
    </row>
    <row r="179" spans="1:104">
      <c r="A179" s="1" t="s">
        <v>442</v>
      </c>
      <c r="B179" s="1" t="s">
        <v>443</v>
      </c>
    </row>
    <row r="180" spans="1:104">
      <c r="A180" s="1" t="s">
        <v>444</v>
      </c>
      <c r="B180" s="1" t="s">
        <v>445</v>
      </c>
      <c r="C180" s="4">
        <v>1321955</v>
      </c>
      <c r="D180" s="4">
        <v>8147500</v>
      </c>
      <c r="E180" s="4">
        <v>413385</v>
      </c>
      <c r="F180" s="4">
        <v>75510</v>
      </c>
      <c r="G180" s="4">
        <v>1717987</v>
      </c>
      <c r="H180" s="4">
        <v>958028</v>
      </c>
      <c r="I180" s="4">
        <v>539881</v>
      </c>
      <c r="J180" s="4">
        <v>1045976</v>
      </c>
      <c r="K180" s="4">
        <v>3709056</v>
      </c>
      <c r="L180" s="4">
        <v>151019</v>
      </c>
      <c r="M180" s="4">
        <v>411803</v>
      </c>
      <c r="N180" s="1">
        <v>0</v>
      </c>
      <c r="O180" s="4">
        <v>474587</v>
      </c>
      <c r="P180" s="4">
        <v>349416</v>
      </c>
      <c r="Q180" s="4">
        <v>183447</v>
      </c>
      <c r="R180" s="4">
        <v>232270</v>
      </c>
      <c r="S180" s="4">
        <v>538038</v>
      </c>
      <c r="T180" s="1">
        <v>0</v>
      </c>
      <c r="U180" s="4">
        <v>7036261</v>
      </c>
      <c r="V180" s="1">
        <v>0</v>
      </c>
      <c r="W180" s="4">
        <v>7891272</v>
      </c>
      <c r="X180" s="4">
        <v>785314</v>
      </c>
      <c r="Y180" s="4">
        <v>16955782</v>
      </c>
      <c r="Z180" s="4">
        <v>2992368</v>
      </c>
      <c r="AA180" s="4">
        <v>2027221</v>
      </c>
      <c r="AB180" s="4">
        <v>1858326</v>
      </c>
      <c r="AC180" s="4">
        <v>307982</v>
      </c>
      <c r="AD180" s="4">
        <v>554496</v>
      </c>
      <c r="AE180" s="4">
        <v>283394</v>
      </c>
      <c r="AF180" s="4">
        <v>86614</v>
      </c>
      <c r="AG180" s="4">
        <v>2098075</v>
      </c>
      <c r="AH180" s="4">
        <v>3748257</v>
      </c>
      <c r="AI180" s="4">
        <v>53077</v>
      </c>
      <c r="AJ180" s="4">
        <v>184116</v>
      </c>
      <c r="AK180" s="4">
        <v>667292</v>
      </c>
      <c r="AL180" s="4">
        <v>185463</v>
      </c>
      <c r="AM180" s="4">
        <v>6145003</v>
      </c>
      <c r="AN180" s="4">
        <v>902111</v>
      </c>
      <c r="AO180" s="4">
        <v>368218</v>
      </c>
      <c r="AP180" s="4">
        <v>1553034</v>
      </c>
      <c r="AQ180" s="4">
        <v>1395634</v>
      </c>
      <c r="AR180" s="4">
        <v>4230371</v>
      </c>
      <c r="AS180" s="4">
        <v>366176</v>
      </c>
      <c r="AT180" s="4">
        <v>802083</v>
      </c>
      <c r="AU180" s="4">
        <v>309117</v>
      </c>
      <c r="AV180" s="4">
        <v>276138</v>
      </c>
      <c r="AW180" s="4">
        <v>4615362</v>
      </c>
      <c r="AX180" s="4">
        <v>23410334</v>
      </c>
      <c r="AY180" s="4">
        <v>3337524</v>
      </c>
      <c r="AZ180" s="4">
        <v>338775</v>
      </c>
      <c r="BA180" s="4">
        <v>270144</v>
      </c>
      <c r="BB180" s="1">
        <v>0</v>
      </c>
      <c r="BC180" s="4">
        <v>839282</v>
      </c>
      <c r="BD180" s="4">
        <v>443922</v>
      </c>
      <c r="BE180" s="4">
        <v>11700436</v>
      </c>
      <c r="BF180" s="4">
        <v>980937</v>
      </c>
      <c r="BG180" s="4">
        <v>3705358</v>
      </c>
      <c r="BH180" s="4">
        <v>3724743</v>
      </c>
      <c r="BI180" s="4">
        <v>1824066</v>
      </c>
      <c r="BJ180" s="4">
        <v>933593</v>
      </c>
      <c r="BK180" s="4">
        <v>770485</v>
      </c>
      <c r="BL180" s="4">
        <v>8055568</v>
      </c>
      <c r="BM180" s="4">
        <v>4999144</v>
      </c>
      <c r="BN180" s="4">
        <v>992749</v>
      </c>
      <c r="BO180" s="4">
        <v>913225</v>
      </c>
      <c r="BP180" s="4">
        <v>10580071</v>
      </c>
      <c r="BQ180" s="4">
        <v>404119</v>
      </c>
      <c r="BR180" s="1">
        <v>0</v>
      </c>
      <c r="BS180" s="4">
        <v>1866170</v>
      </c>
      <c r="BT180" s="4">
        <v>990059</v>
      </c>
      <c r="BU180" s="4">
        <v>2148612</v>
      </c>
      <c r="BV180" s="4">
        <v>3948128</v>
      </c>
      <c r="BW180" s="4">
        <v>1297390</v>
      </c>
      <c r="BX180" s="4">
        <v>1548491</v>
      </c>
      <c r="BY180" s="4">
        <v>3763465</v>
      </c>
      <c r="BZ180" s="1">
        <v>0</v>
      </c>
      <c r="CA180" s="1">
        <v>0</v>
      </c>
      <c r="CB180" s="4">
        <v>5897452</v>
      </c>
      <c r="CC180" s="4">
        <v>13184416</v>
      </c>
      <c r="CD180" s="4">
        <v>8759333</v>
      </c>
      <c r="CE180" s="4">
        <v>832712</v>
      </c>
      <c r="CF180" s="4">
        <v>2081756</v>
      </c>
      <c r="CG180" s="4">
        <v>3198243</v>
      </c>
      <c r="CH180" s="4">
        <v>1091770</v>
      </c>
      <c r="CI180" s="4">
        <v>892411</v>
      </c>
      <c r="CJ180" s="4">
        <v>1681807</v>
      </c>
      <c r="CK180" s="4">
        <v>2858157</v>
      </c>
      <c r="CL180" s="4">
        <v>5067433</v>
      </c>
      <c r="CM180" s="4">
        <v>212648</v>
      </c>
      <c r="CN180" s="1">
        <v>0</v>
      </c>
      <c r="CO180" s="1">
        <v>0</v>
      </c>
      <c r="CP180" s="4">
        <v>4260602</v>
      </c>
      <c r="CQ180" s="4">
        <v>1564231</v>
      </c>
      <c r="CR180" s="4">
        <v>1366370</v>
      </c>
      <c r="CS180" s="4">
        <v>1805466</v>
      </c>
      <c r="CT180" s="4">
        <v>11491437</v>
      </c>
      <c r="CU180" s="4">
        <v>5991204</v>
      </c>
      <c r="CV180" s="4">
        <v>2081523</v>
      </c>
      <c r="CW180" s="4">
        <v>75510</v>
      </c>
      <c r="CX180" s="1">
        <v>0</v>
      </c>
      <c r="CY180" s="1">
        <v>0</v>
      </c>
      <c r="CZ180" s="1">
        <v>0</v>
      </c>
    </row>
    <row r="181" spans="1:104">
      <c r="A181" s="1" t="s">
        <v>446</v>
      </c>
      <c r="B181" s="1" t="s">
        <v>447</v>
      </c>
      <c r="C181" s="4">
        <v>853247</v>
      </c>
      <c r="D181" s="4">
        <v>2659778</v>
      </c>
      <c r="E181" s="4">
        <v>364462</v>
      </c>
      <c r="F181" s="4">
        <v>26276</v>
      </c>
      <c r="G181" s="4">
        <v>946424</v>
      </c>
      <c r="H181" s="4">
        <v>770699</v>
      </c>
      <c r="I181" s="4">
        <v>418811</v>
      </c>
      <c r="J181" s="4">
        <v>615484</v>
      </c>
      <c r="K181" s="4">
        <v>2035310</v>
      </c>
      <c r="L181" s="4">
        <v>52552</v>
      </c>
      <c r="M181" s="4">
        <v>141055</v>
      </c>
      <c r="N181" s="1">
        <v>0</v>
      </c>
      <c r="O181" s="4">
        <v>439927</v>
      </c>
      <c r="P181" s="4">
        <v>333775</v>
      </c>
      <c r="Q181" s="4">
        <v>104349</v>
      </c>
      <c r="R181" s="4">
        <v>122205</v>
      </c>
      <c r="S181" s="4">
        <v>341787</v>
      </c>
      <c r="T181" s="4">
        <v>79400</v>
      </c>
      <c r="U181" s="4">
        <f>2045867+1164372</f>
        <v>3210239</v>
      </c>
      <c r="V181" s="1">
        <v>0</v>
      </c>
      <c r="W181" s="4">
        <v>3594052</v>
      </c>
      <c r="X181" s="4">
        <v>310278</v>
      </c>
      <c r="Y181" s="4">
        <f>3557262+1335869</f>
        <v>4893131</v>
      </c>
      <c r="Z181" s="4">
        <v>1622566</v>
      </c>
      <c r="AA181" s="4">
        <v>1271482</v>
      </c>
      <c r="AB181" s="4">
        <v>1091180</v>
      </c>
      <c r="AC181" s="4">
        <v>106582</v>
      </c>
      <c r="AD181" s="4">
        <v>300527</v>
      </c>
      <c r="AE181" s="4">
        <v>144744</v>
      </c>
      <c r="AF181" s="1">
        <v>0</v>
      </c>
      <c r="AG181" s="4">
        <v>1049474</v>
      </c>
      <c r="AH181" s="4">
        <v>1793826</v>
      </c>
      <c r="AI181" s="4">
        <v>79256</v>
      </c>
      <c r="AJ181" s="4">
        <v>103592</v>
      </c>
      <c r="AK181" s="4">
        <v>317494</v>
      </c>
      <c r="AL181" s="4">
        <v>51839</v>
      </c>
      <c r="AM181" s="4">
        <v>2049733</v>
      </c>
      <c r="AN181" s="4">
        <v>80374</v>
      </c>
      <c r="AO181" s="4">
        <v>89286</v>
      </c>
      <c r="AP181" s="4">
        <v>633006</v>
      </c>
      <c r="AQ181" s="4">
        <v>725774</v>
      </c>
      <c r="AR181" s="4">
        <f>1575967+422099</f>
        <v>1998066</v>
      </c>
      <c r="AS181" s="4">
        <v>204796</v>
      </c>
      <c r="AT181" s="4">
        <v>464969</v>
      </c>
      <c r="AU181" s="4">
        <v>135355</v>
      </c>
      <c r="AV181" s="4">
        <v>156557</v>
      </c>
      <c r="AW181" s="4">
        <f>914016+416378</f>
        <v>1330394</v>
      </c>
      <c r="AX181" s="4">
        <v>9876075</v>
      </c>
      <c r="AY181" s="4">
        <v>1944226</v>
      </c>
      <c r="AZ181" s="4">
        <v>224081</v>
      </c>
      <c r="BA181" s="4">
        <v>293215</v>
      </c>
      <c r="BB181" s="1">
        <v>0</v>
      </c>
      <c r="BC181" s="4">
        <v>531480</v>
      </c>
      <c r="BD181" s="4">
        <v>283909</v>
      </c>
      <c r="BE181" s="4">
        <f>3952008+653855</f>
        <v>4605863</v>
      </c>
      <c r="BF181" s="4">
        <v>430064</v>
      </c>
      <c r="BG181" s="4">
        <v>1886312</v>
      </c>
      <c r="BH181" s="4">
        <v>2484338</v>
      </c>
      <c r="BI181" s="4">
        <v>804637</v>
      </c>
      <c r="BJ181" s="4">
        <v>464373</v>
      </c>
      <c r="BK181" s="4">
        <v>557980</v>
      </c>
      <c r="BL181" s="4">
        <v>3839469</v>
      </c>
      <c r="BM181" s="4">
        <v>2149934</v>
      </c>
      <c r="BN181" s="4">
        <v>730447</v>
      </c>
      <c r="BO181" s="4">
        <v>552184</v>
      </c>
      <c r="BP181" s="4">
        <v>2694616</v>
      </c>
      <c r="BQ181" s="4">
        <v>368309</v>
      </c>
      <c r="BR181" s="1">
        <v>0</v>
      </c>
      <c r="BS181" s="4">
        <v>793102</v>
      </c>
      <c r="BT181" s="4">
        <v>701179</v>
      </c>
      <c r="BU181" s="4">
        <v>1625861</v>
      </c>
      <c r="BV181" s="4">
        <v>2150234</v>
      </c>
      <c r="BW181" s="4">
        <v>735090</v>
      </c>
      <c r="BX181" s="4">
        <v>465872</v>
      </c>
      <c r="BY181" s="4">
        <v>1150657</v>
      </c>
      <c r="BZ181" s="1">
        <v>0</v>
      </c>
      <c r="CA181" s="1">
        <v>0</v>
      </c>
      <c r="CB181" s="4">
        <v>2971046</v>
      </c>
      <c r="CC181" s="4">
        <v>4701651</v>
      </c>
      <c r="CD181" s="4">
        <v>1894248</v>
      </c>
      <c r="CE181" s="4">
        <v>449833</v>
      </c>
      <c r="CF181" s="4">
        <v>1592409</v>
      </c>
      <c r="CG181" s="4">
        <v>1695848</v>
      </c>
      <c r="CH181" s="4">
        <v>724240</v>
      </c>
      <c r="CI181" s="4">
        <v>470720</v>
      </c>
      <c r="CJ181" s="4">
        <v>1172999</v>
      </c>
      <c r="CK181" s="4">
        <v>1655126</v>
      </c>
      <c r="CL181" s="4">
        <v>2296952</v>
      </c>
      <c r="CM181" s="4">
        <v>75540</v>
      </c>
      <c r="CN181" s="1">
        <v>0</v>
      </c>
      <c r="CO181" s="1">
        <v>0</v>
      </c>
      <c r="CP181" s="4">
        <v>2315203</v>
      </c>
      <c r="CQ181" s="4">
        <v>1184047</v>
      </c>
      <c r="CR181" s="4">
        <v>870018</v>
      </c>
      <c r="CS181" s="4">
        <v>994343</v>
      </c>
      <c r="CT181" s="4">
        <v>573275</v>
      </c>
      <c r="CU181" s="4">
        <f>1710186+864295</f>
        <v>2574481</v>
      </c>
      <c r="CV181" s="4">
        <v>1441908</v>
      </c>
      <c r="CW181" s="4">
        <v>26276</v>
      </c>
      <c r="CX181" s="1">
        <v>0</v>
      </c>
      <c r="CY181" s="1">
        <v>0</v>
      </c>
      <c r="CZ181" s="1">
        <v>0</v>
      </c>
    </row>
    <row r="182" spans="1:104">
      <c r="A182" s="1" t="s">
        <v>448</v>
      </c>
      <c r="B182" s="1" t="s">
        <v>449</v>
      </c>
      <c r="C182" s="4">
        <v>2389892</v>
      </c>
      <c r="D182" s="4">
        <v>20125112</v>
      </c>
      <c r="E182" s="4">
        <v>2500000</v>
      </c>
      <c r="F182" s="4">
        <v>139021</v>
      </c>
      <c r="G182" s="4">
        <v>6624973</v>
      </c>
      <c r="H182" s="4">
        <v>2285917</v>
      </c>
      <c r="I182" s="4">
        <v>1302449</v>
      </c>
      <c r="J182" s="4">
        <v>3268741</v>
      </c>
      <c r="K182" s="4">
        <v>10670597</v>
      </c>
      <c r="L182" s="4">
        <v>278041</v>
      </c>
      <c r="M182" s="4">
        <v>940894</v>
      </c>
      <c r="N182" s="1">
        <v>0</v>
      </c>
      <c r="O182" s="4">
        <v>908249</v>
      </c>
      <c r="P182" s="4">
        <v>558361</v>
      </c>
      <c r="Q182" s="4">
        <v>338600</v>
      </c>
      <c r="R182" s="4">
        <v>423836</v>
      </c>
      <c r="S182" s="4">
        <v>1205247</v>
      </c>
      <c r="T182" s="1">
        <v>0</v>
      </c>
      <c r="U182" s="4">
        <v>45441618</v>
      </c>
      <c r="V182" s="1">
        <v>0</v>
      </c>
      <c r="W182" s="4">
        <v>29580422</v>
      </c>
      <c r="X182" s="4">
        <v>2500000</v>
      </c>
      <c r="Y182" s="4">
        <v>72316044</v>
      </c>
      <c r="Z182" s="4">
        <v>5692746</v>
      </c>
      <c r="AA182" s="4">
        <v>3355546</v>
      </c>
      <c r="AB182" s="4">
        <v>4131099</v>
      </c>
      <c r="AC182" s="4">
        <v>592377</v>
      </c>
      <c r="AD182" s="4">
        <v>1727665</v>
      </c>
      <c r="AE182" s="4">
        <v>610318</v>
      </c>
      <c r="AF182" s="1">
        <v>0</v>
      </c>
      <c r="AG182" s="4">
        <v>2881549</v>
      </c>
      <c r="AH182" s="4">
        <v>5834084</v>
      </c>
      <c r="AI182" s="4">
        <v>402492</v>
      </c>
      <c r="AJ182" s="4">
        <v>596233</v>
      </c>
      <c r="AK182" s="4">
        <v>2305049</v>
      </c>
      <c r="AL182" s="4">
        <v>302546</v>
      </c>
      <c r="AM182" s="4">
        <v>26049201</v>
      </c>
      <c r="AN182" s="4">
        <v>2848186</v>
      </c>
      <c r="AO182" s="4">
        <v>1495003</v>
      </c>
      <c r="AP182" s="4">
        <v>3488615</v>
      </c>
      <c r="AQ182" s="4">
        <v>3000416</v>
      </c>
      <c r="AR182" s="4">
        <v>16406235</v>
      </c>
      <c r="AS182" s="4">
        <v>748568</v>
      </c>
      <c r="AT182" s="4">
        <v>2052814</v>
      </c>
      <c r="AU182" s="4">
        <v>440593</v>
      </c>
      <c r="AV182" s="4">
        <v>867863</v>
      </c>
      <c r="AW182" s="4">
        <v>10861792</v>
      </c>
      <c r="AX182" s="4">
        <v>65192959</v>
      </c>
      <c r="AY182" s="4">
        <v>7462995</v>
      </c>
      <c r="AZ182" s="4">
        <v>660743</v>
      </c>
      <c r="BA182" s="4">
        <v>1656558</v>
      </c>
      <c r="BB182" s="1">
        <v>0</v>
      </c>
      <c r="BC182" s="4">
        <v>1318545</v>
      </c>
      <c r="BD182" s="4">
        <v>574283</v>
      </c>
      <c r="BE182" s="4">
        <v>37393683</v>
      </c>
      <c r="BF182" s="1">
        <v>0</v>
      </c>
      <c r="BG182" s="4">
        <v>9199654</v>
      </c>
      <c r="BH182" s="4">
        <v>9613903</v>
      </c>
      <c r="BI182" s="4">
        <v>3803640</v>
      </c>
      <c r="BJ182" s="4">
        <v>1862598</v>
      </c>
      <c r="BK182" s="4">
        <v>1128941</v>
      </c>
      <c r="BL182" s="4">
        <v>37946484</v>
      </c>
      <c r="BM182" s="4">
        <v>5962050</v>
      </c>
      <c r="BN182" s="4">
        <v>2353957</v>
      </c>
      <c r="BO182" s="4">
        <v>2233362</v>
      </c>
      <c r="BP182" s="4">
        <v>31072401</v>
      </c>
      <c r="BQ182" s="4">
        <v>2500000</v>
      </c>
      <c r="BR182" s="1">
        <v>0</v>
      </c>
      <c r="BS182" s="4">
        <v>2984338</v>
      </c>
      <c r="BT182" s="4">
        <v>1876963</v>
      </c>
      <c r="BU182" s="4">
        <v>5868263</v>
      </c>
      <c r="BV182" s="4">
        <v>12021376</v>
      </c>
      <c r="BW182" s="4">
        <v>1639764</v>
      </c>
      <c r="BX182" s="4">
        <v>1047317</v>
      </c>
      <c r="BY182" s="4">
        <v>4454480</v>
      </c>
      <c r="BZ182" s="1">
        <v>0</v>
      </c>
      <c r="CA182" s="1">
        <v>0</v>
      </c>
      <c r="CB182" s="4">
        <v>13416496</v>
      </c>
      <c r="CC182" s="4">
        <v>2186865</v>
      </c>
      <c r="CD182" s="4">
        <v>39745242</v>
      </c>
      <c r="CE182" s="4">
        <v>1175961</v>
      </c>
      <c r="CF182" s="4">
        <v>7432314</v>
      </c>
      <c r="CG182" s="4">
        <v>11471409</v>
      </c>
      <c r="CH182" s="4">
        <v>2223236</v>
      </c>
      <c r="CI182" s="4">
        <v>2170864</v>
      </c>
      <c r="CJ182" s="4">
        <v>9923556</v>
      </c>
      <c r="CK182" s="4">
        <v>10582740</v>
      </c>
      <c r="CL182" s="4">
        <v>7526463</v>
      </c>
      <c r="CM182" s="4">
        <v>350088</v>
      </c>
      <c r="CN182" s="1">
        <v>0</v>
      </c>
      <c r="CO182" s="1">
        <v>0</v>
      </c>
      <c r="CP182" s="4">
        <v>12894833</v>
      </c>
      <c r="CQ182" s="4">
        <v>2500000</v>
      </c>
      <c r="CR182" s="1">
        <v>0</v>
      </c>
      <c r="CS182" s="4">
        <v>5297591</v>
      </c>
      <c r="CT182" s="1">
        <v>0</v>
      </c>
      <c r="CU182" s="4">
        <v>19006518</v>
      </c>
      <c r="CV182" s="4">
        <v>16505329</v>
      </c>
      <c r="CW182" s="4">
        <v>139021</v>
      </c>
      <c r="CX182" s="1">
        <v>0</v>
      </c>
      <c r="CY182" s="1">
        <v>0</v>
      </c>
      <c r="CZ182" s="1">
        <v>0</v>
      </c>
    </row>
    <row r="183" spans="1:104">
      <c r="A183" s="1" t="s">
        <v>450</v>
      </c>
      <c r="B183" s="1" t="s">
        <v>451</v>
      </c>
      <c r="C183" s="1">
        <v>0</v>
      </c>
      <c r="D183" s="4">
        <v>78539</v>
      </c>
      <c r="E183" s="1">
        <v>0</v>
      </c>
      <c r="F183" s="1">
        <v>0</v>
      </c>
      <c r="G183" s="1">
        <v>0</v>
      </c>
      <c r="H183" s="1">
        <v>0</v>
      </c>
      <c r="I183" s="1">
        <v>0</v>
      </c>
      <c r="J183" s="1">
        <v>0</v>
      </c>
      <c r="K183" s="1">
        <v>0</v>
      </c>
      <c r="L183" s="1">
        <v>0</v>
      </c>
      <c r="M183" s="1">
        <v>0</v>
      </c>
      <c r="N183" s="1">
        <v>0</v>
      </c>
      <c r="O183" s="4">
        <v>651036</v>
      </c>
      <c r="P183" s="4">
        <v>424935</v>
      </c>
      <c r="Q183" s="4">
        <v>43815</v>
      </c>
      <c r="R183" s="4">
        <v>125354</v>
      </c>
      <c r="S183" s="4">
        <v>170329</v>
      </c>
      <c r="T183" s="1">
        <v>0</v>
      </c>
      <c r="V183" s="1">
        <v>0</v>
      </c>
      <c r="W183" s="1">
        <v>0</v>
      </c>
      <c r="X183" s="1">
        <v>0</v>
      </c>
      <c r="Z183" s="1">
        <v>0</v>
      </c>
      <c r="AA183" s="1">
        <v>0</v>
      </c>
      <c r="AB183" s="1">
        <v>0</v>
      </c>
      <c r="AC183" s="1">
        <v>0</v>
      </c>
      <c r="AD183" s="1">
        <v>0</v>
      </c>
      <c r="AE183" s="1">
        <v>0</v>
      </c>
      <c r="AF183" s="1">
        <v>0</v>
      </c>
      <c r="AG183" s="1">
        <v>0</v>
      </c>
      <c r="AH183" s="1">
        <v>0</v>
      </c>
      <c r="AI183" s="1">
        <v>0</v>
      </c>
      <c r="AJ183" s="1">
        <v>0</v>
      </c>
      <c r="AK183" s="1">
        <v>0</v>
      </c>
      <c r="AL183" s="1">
        <v>0</v>
      </c>
      <c r="AM183" s="1">
        <v>0</v>
      </c>
      <c r="AN183" s="1">
        <v>0</v>
      </c>
      <c r="AO183" s="1">
        <v>0</v>
      </c>
      <c r="AP183" s="1">
        <v>0</v>
      </c>
      <c r="AQ183" s="1">
        <v>0</v>
      </c>
      <c r="AS183" s="1">
        <v>0</v>
      </c>
      <c r="AT183" s="1">
        <v>0</v>
      </c>
      <c r="AU183" s="1">
        <v>0</v>
      </c>
      <c r="AV183" s="1">
        <v>0</v>
      </c>
      <c r="AX183" s="1">
        <v>0</v>
      </c>
      <c r="AY183" s="1">
        <v>0</v>
      </c>
      <c r="AZ183" s="1">
        <v>0</v>
      </c>
      <c r="BA183" s="1">
        <v>0</v>
      </c>
      <c r="BB183" s="1">
        <v>0</v>
      </c>
      <c r="BC183" s="4">
        <v>461451</v>
      </c>
      <c r="BD183" s="4">
        <v>138152</v>
      </c>
      <c r="BF183" s="4">
        <v>2500000</v>
      </c>
      <c r="BG183" s="1">
        <v>0</v>
      </c>
      <c r="BH183" s="1">
        <v>0</v>
      </c>
      <c r="BI183" s="1">
        <v>0</v>
      </c>
      <c r="BJ183" s="1">
        <v>0</v>
      </c>
      <c r="BK183" s="4">
        <v>1372919</v>
      </c>
      <c r="BL183" s="1">
        <v>0</v>
      </c>
      <c r="BM183" s="1">
        <v>0</v>
      </c>
      <c r="BN183" s="1">
        <v>0</v>
      </c>
      <c r="BO183" s="1">
        <v>0</v>
      </c>
      <c r="BP183" s="1">
        <v>0</v>
      </c>
      <c r="BQ183" s="1">
        <v>0</v>
      </c>
      <c r="BR183" s="1">
        <v>0</v>
      </c>
      <c r="BS183" s="1">
        <v>0</v>
      </c>
      <c r="BT183" s="4">
        <v>623037</v>
      </c>
      <c r="BU183" s="1">
        <v>0</v>
      </c>
      <c r="BV183" s="1">
        <v>0</v>
      </c>
      <c r="BW183" s="1">
        <v>0</v>
      </c>
      <c r="BX183" s="1">
        <v>0</v>
      </c>
      <c r="BY183" s="1">
        <v>0</v>
      </c>
      <c r="BZ183" s="1">
        <v>0</v>
      </c>
      <c r="CA183" s="1">
        <v>0</v>
      </c>
      <c r="CB183" s="1">
        <v>0</v>
      </c>
      <c r="CC183" s="1">
        <v>0</v>
      </c>
      <c r="CD183" s="1">
        <v>0</v>
      </c>
      <c r="CE183" s="4">
        <v>577511</v>
      </c>
      <c r="CF183" s="1">
        <v>0</v>
      </c>
      <c r="CG183" s="1">
        <v>0</v>
      </c>
      <c r="CH183" s="1">
        <v>0</v>
      </c>
      <c r="CI183" s="1">
        <v>0</v>
      </c>
      <c r="CJ183" s="1">
        <v>0</v>
      </c>
      <c r="CK183" s="1">
        <v>0</v>
      </c>
      <c r="CL183" s="1">
        <v>0</v>
      </c>
      <c r="CM183" s="1">
        <v>0</v>
      </c>
      <c r="CN183" s="1">
        <v>0</v>
      </c>
      <c r="CO183" s="1">
        <v>0</v>
      </c>
      <c r="CP183" s="4">
        <v>564000</v>
      </c>
      <c r="CQ183" s="1">
        <v>0</v>
      </c>
      <c r="CR183" s="4">
        <v>2500000</v>
      </c>
      <c r="CS183" s="1">
        <v>0</v>
      </c>
      <c r="CT183" s="1">
        <v>0</v>
      </c>
      <c r="CV183" s="1">
        <v>0</v>
      </c>
      <c r="CW183" s="1">
        <v>0</v>
      </c>
      <c r="CX183" s="1">
        <v>0</v>
      </c>
      <c r="CY183" s="1">
        <v>0</v>
      </c>
      <c r="CZ183" s="1">
        <v>0</v>
      </c>
    </row>
    <row r="184" spans="1:104">
      <c r="A184" s="1" t="s">
        <v>452</v>
      </c>
      <c r="B184" s="1" t="s">
        <v>453</v>
      </c>
      <c r="C184" s="4">
        <v>31963</v>
      </c>
      <c r="E184" s="4">
        <v>39374</v>
      </c>
      <c r="F184" s="4">
        <v>3409</v>
      </c>
      <c r="G184" s="4">
        <v>58160</v>
      </c>
      <c r="H184" s="4">
        <v>66073</v>
      </c>
      <c r="I184" s="4">
        <v>8665</v>
      </c>
      <c r="J184" s="4">
        <v>23364</v>
      </c>
      <c r="K184" s="4">
        <v>366910</v>
      </c>
      <c r="L184" s="1">
        <v>0</v>
      </c>
      <c r="M184" s="4">
        <v>15145</v>
      </c>
      <c r="N184" s="1">
        <v>0</v>
      </c>
      <c r="O184" s="4">
        <v>21584</v>
      </c>
      <c r="P184" s="4">
        <v>35396</v>
      </c>
      <c r="Q184" s="4">
        <v>4578</v>
      </c>
      <c r="R184" s="4">
        <v>14104</v>
      </c>
      <c r="S184" s="4">
        <v>47698</v>
      </c>
      <c r="T184" s="4">
        <v>8429</v>
      </c>
      <c r="U184" s="4">
        <f>332079+85988</f>
        <v>418067</v>
      </c>
      <c r="V184" s="1">
        <v>0</v>
      </c>
      <c r="W184" s="4">
        <v>245768</v>
      </c>
      <c r="X184" s="4">
        <v>27261</v>
      </c>
      <c r="Y184" s="4">
        <f>1993290+456242</f>
        <v>2449532</v>
      </c>
      <c r="Z184" s="4">
        <v>203447</v>
      </c>
      <c r="AA184" s="4">
        <v>129377</v>
      </c>
      <c r="AB184" s="4">
        <v>113390</v>
      </c>
      <c r="AC184" s="4">
        <v>7577</v>
      </c>
      <c r="AD184" s="4">
        <v>38576</v>
      </c>
      <c r="AE184" s="4">
        <v>5511</v>
      </c>
      <c r="AF184" s="1">
        <v>0</v>
      </c>
      <c r="AG184" s="4">
        <v>154242</v>
      </c>
      <c r="AH184" s="4">
        <v>330263</v>
      </c>
      <c r="AI184" s="4">
        <v>9742</v>
      </c>
      <c r="AJ184" s="4">
        <v>19752</v>
      </c>
      <c r="AK184" s="4">
        <v>46336</v>
      </c>
      <c r="AL184" s="4">
        <v>16748</v>
      </c>
      <c r="AM184" s="4">
        <v>247186</v>
      </c>
      <c r="AN184" s="4">
        <v>54802</v>
      </c>
      <c r="AO184" s="4">
        <v>18171</v>
      </c>
      <c r="AP184" s="4">
        <v>56168</v>
      </c>
      <c r="AQ184" s="4">
        <v>42310</v>
      </c>
      <c r="AR184" s="4">
        <f>440969+175434</f>
        <v>616403</v>
      </c>
      <c r="AS184" s="4">
        <v>11029</v>
      </c>
      <c r="AT184" s="4">
        <v>116404</v>
      </c>
      <c r="AU184" s="4">
        <v>33763</v>
      </c>
      <c r="AV184" s="4">
        <v>11339</v>
      </c>
      <c r="AW184" s="4">
        <f>213652+53975</f>
        <v>267627</v>
      </c>
      <c r="AX184" s="4">
        <v>2783154</v>
      </c>
      <c r="AY184" s="4">
        <v>218383</v>
      </c>
      <c r="AZ184" s="4">
        <v>10824</v>
      </c>
      <c r="BA184" s="4">
        <v>18481</v>
      </c>
      <c r="BB184" s="1">
        <v>0</v>
      </c>
      <c r="BC184" s="4">
        <v>91463</v>
      </c>
      <c r="BD184" s="4">
        <v>61038</v>
      </c>
      <c r="BE184" s="4">
        <f>731523+168155</f>
        <v>899678</v>
      </c>
      <c r="BF184" s="4">
        <v>46323</v>
      </c>
      <c r="BG184" s="4">
        <v>177385</v>
      </c>
      <c r="BH184" s="4">
        <v>198383</v>
      </c>
      <c r="BI184" s="4">
        <v>100918</v>
      </c>
      <c r="BJ184" s="4">
        <v>74053</v>
      </c>
      <c r="BK184" s="4">
        <v>45184</v>
      </c>
      <c r="BL184" s="4">
        <v>326649</v>
      </c>
      <c r="BM184" s="4">
        <v>670297</v>
      </c>
      <c r="BN184" s="4">
        <v>88912</v>
      </c>
      <c r="BO184" s="4">
        <v>10877</v>
      </c>
      <c r="BP184" s="4">
        <v>285273</v>
      </c>
      <c r="BQ184" s="4">
        <v>8870</v>
      </c>
      <c r="BR184" s="1">
        <v>0</v>
      </c>
      <c r="BS184" s="4">
        <v>128320</v>
      </c>
      <c r="BT184" s="4">
        <v>141711</v>
      </c>
      <c r="BU184" s="4">
        <v>168635</v>
      </c>
      <c r="BV184" s="4">
        <v>169330</v>
      </c>
      <c r="BW184" s="4">
        <v>358025</v>
      </c>
      <c r="BX184" s="4">
        <v>15061</v>
      </c>
      <c r="BY184" s="4">
        <v>440970</v>
      </c>
      <c r="BZ184" s="1">
        <v>0</v>
      </c>
      <c r="CA184" s="1">
        <v>0</v>
      </c>
      <c r="CB184" s="4">
        <v>345878</v>
      </c>
      <c r="CC184" s="1">
        <v>0</v>
      </c>
      <c r="CD184" s="4">
        <v>378141</v>
      </c>
      <c r="CE184" s="4">
        <v>25888</v>
      </c>
      <c r="CF184" s="4">
        <v>64556</v>
      </c>
      <c r="CG184" s="4">
        <v>94079</v>
      </c>
      <c r="CH184" s="4">
        <v>65610</v>
      </c>
      <c r="CI184" s="4">
        <v>34263</v>
      </c>
      <c r="CJ184" s="4">
        <v>89177</v>
      </c>
      <c r="CK184" s="4">
        <v>652335</v>
      </c>
      <c r="CL184" s="4">
        <v>1157534</v>
      </c>
      <c r="CM184" s="4">
        <v>36209</v>
      </c>
      <c r="CN184" s="4">
        <v>29747</v>
      </c>
      <c r="CO184" s="4">
        <v>11562</v>
      </c>
      <c r="CP184" s="1">
        <v>0</v>
      </c>
      <c r="CQ184" s="4">
        <v>119642</v>
      </c>
      <c r="CR184" s="4">
        <v>95087</v>
      </c>
      <c r="CS184" s="4">
        <v>69385</v>
      </c>
      <c r="CT184" s="4">
        <v>4111</v>
      </c>
      <c r="CU184" s="4">
        <f>221539+107676</f>
        <v>329215</v>
      </c>
      <c r="CV184" s="4">
        <v>195258</v>
      </c>
      <c r="CW184" s="4">
        <v>3409</v>
      </c>
      <c r="CX184" s="1">
        <v>0</v>
      </c>
      <c r="CY184" s="1">
        <v>0</v>
      </c>
      <c r="CZ184" s="1">
        <v>0</v>
      </c>
    </row>
    <row r="185" spans="1:104">
      <c r="A185" s="1" t="s">
        <v>454</v>
      </c>
      <c r="B185" s="1" t="s">
        <v>455</v>
      </c>
      <c r="C185" s="4">
        <v>129913</v>
      </c>
      <c r="E185" s="4">
        <v>96679</v>
      </c>
      <c r="F185" s="4">
        <v>12828</v>
      </c>
      <c r="G185" s="4">
        <v>657191</v>
      </c>
      <c r="H185" s="4">
        <v>148285</v>
      </c>
      <c r="I185" s="4">
        <v>262842</v>
      </c>
      <c r="J185" s="4">
        <v>610311</v>
      </c>
      <c r="K185" s="4">
        <v>874739</v>
      </c>
      <c r="L185" s="4">
        <v>25657</v>
      </c>
      <c r="M185" s="4">
        <v>72588</v>
      </c>
      <c r="N185" s="1">
        <v>0</v>
      </c>
      <c r="O185" s="4">
        <v>66360</v>
      </c>
      <c r="P185" s="1">
        <v>0</v>
      </c>
      <c r="Q185" s="4">
        <v>14749</v>
      </c>
      <c r="R185" s="4">
        <v>181408</v>
      </c>
      <c r="S185" s="4">
        <v>78872</v>
      </c>
      <c r="T185" s="4">
        <v>21430</v>
      </c>
      <c r="V185" s="1">
        <v>0</v>
      </c>
      <c r="W185" s="4">
        <v>1034667</v>
      </c>
      <c r="X185" s="4">
        <v>581949</v>
      </c>
      <c r="Y185" s="4">
        <f>943849+232390</f>
        <v>1176239</v>
      </c>
      <c r="Z185" s="1">
        <v>0</v>
      </c>
      <c r="AA185" s="4">
        <v>791602</v>
      </c>
      <c r="AB185" s="4">
        <v>1161362</v>
      </c>
      <c r="AC185" s="4">
        <v>43206</v>
      </c>
      <c r="AD185" s="1">
        <v>0</v>
      </c>
      <c r="AE185" s="4">
        <v>3856</v>
      </c>
      <c r="AF185" s="1">
        <v>0</v>
      </c>
      <c r="AG185" s="4">
        <v>80891</v>
      </c>
      <c r="AH185" s="4">
        <v>1285249</v>
      </c>
      <c r="AI185" s="4">
        <v>25764</v>
      </c>
      <c r="AJ185" s="4">
        <v>33675</v>
      </c>
      <c r="AK185" s="4">
        <v>103210</v>
      </c>
      <c r="AL185" s="4">
        <v>16852</v>
      </c>
      <c r="AM185" s="4">
        <v>742086</v>
      </c>
      <c r="AN185" s="1">
        <v>0</v>
      </c>
      <c r="AO185" s="4">
        <v>49987</v>
      </c>
      <c r="AP185" s="4">
        <v>206049</v>
      </c>
      <c r="AQ185" s="4">
        <v>126285</v>
      </c>
      <c r="AR185" s="4">
        <f>851401+126198</f>
        <v>977599</v>
      </c>
      <c r="AS185" s="4">
        <v>11742</v>
      </c>
      <c r="AT185" s="4">
        <v>897001</v>
      </c>
      <c r="AU185" s="4">
        <v>44326</v>
      </c>
      <c r="AV185" s="4">
        <v>7350</v>
      </c>
      <c r="AW185" s="4">
        <f>955398+248212</f>
        <v>1203610</v>
      </c>
      <c r="AX185" s="4">
        <v>5253761</v>
      </c>
      <c r="AY185" s="4">
        <v>535091</v>
      </c>
      <c r="AZ185" s="4">
        <v>33012</v>
      </c>
      <c r="BA185" s="4">
        <v>771274</v>
      </c>
      <c r="BB185" s="1">
        <v>0</v>
      </c>
      <c r="BC185" s="4">
        <v>2892</v>
      </c>
      <c r="BD185" s="4">
        <v>73741</v>
      </c>
      <c r="BE185" s="4">
        <f>146917+11935</f>
        <v>158852</v>
      </c>
      <c r="BF185" s="1">
        <v>0</v>
      </c>
      <c r="BG185" s="4">
        <v>673159</v>
      </c>
      <c r="BH185" s="4">
        <v>270547</v>
      </c>
      <c r="BI185" s="1">
        <v>0</v>
      </c>
      <c r="BJ185" s="4">
        <v>262998</v>
      </c>
      <c r="BK185" s="4">
        <v>75255</v>
      </c>
      <c r="BL185" s="4">
        <v>2878293</v>
      </c>
      <c r="BM185" s="4">
        <v>468212</v>
      </c>
      <c r="BN185" s="4">
        <v>108834</v>
      </c>
      <c r="BO185" s="4">
        <v>33258</v>
      </c>
      <c r="BP185" s="4">
        <v>359326</v>
      </c>
      <c r="BQ185" s="4">
        <v>35844</v>
      </c>
      <c r="BR185" s="1">
        <v>0</v>
      </c>
      <c r="BS185" s="4">
        <v>75543</v>
      </c>
      <c r="BT185" s="4">
        <v>1400474</v>
      </c>
      <c r="BU185" s="4">
        <v>260703</v>
      </c>
      <c r="BV185" s="4">
        <v>775938</v>
      </c>
      <c r="BW185" s="4">
        <v>190473</v>
      </c>
      <c r="BX185" s="4">
        <v>53451</v>
      </c>
      <c r="BY185" s="4">
        <v>1125471</v>
      </c>
      <c r="BZ185" s="1">
        <v>0</v>
      </c>
      <c r="CA185" s="1">
        <v>0</v>
      </c>
      <c r="CB185" s="4">
        <v>575662</v>
      </c>
      <c r="CC185" s="1">
        <v>0</v>
      </c>
      <c r="CD185" s="4">
        <v>891928</v>
      </c>
      <c r="CE185" s="4">
        <v>52761</v>
      </c>
      <c r="CF185" s="4">
        <v>92099</v>
      </c>
      <c r="CG185" s="4">
        <v>319644</v>
      </c>
      <c r="CH185" s="4">
        <v>875886</v>
      </c>
      <c r="CI185" s="4">
        <v>175093</v>
      </c>
      <c r="CJ185" s="4">
        <v>699243</v>
      </c>
      <c r="CK185" s="4">
        <v>1004501</v>
      </c>
      <c r="CL185" s="4">
        <v>605440</v>
      </c>
      <c r="CM185" s="4">
        <v>45462</v>
      </c>
      <c r="CN185" s="4">
        <v>55845</v>
      </c>
      <c r="CO185" s="4">
        <v>16480</v>
      </c>
      <c r="CP185" s="4">
        <v>1055510</v>
      </c>
      <c r="CQ185" s="4">
        <v>404575</v>
      </c>
      <c r="CR185" s="4">
        <v>920940</v>
      </c>
      <c r="CS185" s="1">
        <v>0</v>
      </c>
      <c r="CT185" s="4">
        <v>40593</v>
      </c>
      <c r="CU185" s="4">
        <f>1571618+469556</f>
        <v>2041174</v>
      </c>
      <c r="CV185" s="4">
        <v>441585</v>
      </c>
      <c r="CW185" s="4">
        <v>12828</v>
      </c>
      <c r="CX185" s="1">
        <v>0</v>
      </c>
      <c r="CY185" s="1">
        <v>0</v>
      </c>
      <c r="CZ185" s="1">
        <v>0</v>
      </c>
    </row>
    <row r="186" spans="1:104">
      <c r="A186" s="1" t="s">
        <v>456</v>
      </c>
      <c r="B186" s="1" t="s">
        <v>457</v>
      </c>
      <c r="C186" s="4">
        <v>278074</v>
      </c>
      <c r="E186" s="4">
        <v>141131</v>
      </c>
      <c r="F186" s="4">
        <v>2777</v>
      </c>
      <c r="G186" s="4">
        <v>215303</v>
      </c>
      <c r="H186" s="4">
        <v>74392</v>
      </c>
      <c r="I186" s="4">
        <v>45439</v>
      </c>
      <c r="J186" s="4">
        <v>112913</v>
      </c>
      <c r="K186" s="4">
        <v>370771</v>
      </c>
      <c r="L186" s="4">
        <v>8668</v>
      </c>
      <c r="M186" s="4">
        <v>36455</v>
      </c>
      <c r="N186" s="1">
        <v>0</v>
      </c>
      <c r="O186" s="4">
        <v>161454</v>
      </c>
      <c r="P186" s="4">
        <v>11776</v>
      </c>
      <c r="Q186" s="4">
        <v>37732</v>
      </c>
      <c r="R186" s="4">
        <v>51404</v>
      </c>
      <c r="S186" s="4">
        <v>70355</v>
      </c>
      <c r="T186" s="4">
        <v>29203</v>
      </c>
      <c r="U186" s="4">
        <f>292126+128751</f>
        <v>420877</v>
      </c>
      <c r="V186" s="1">
        <v>0</v>
      </c>
      <c r="W186" s="1">
        <v>0</v>
      </c>
      <c r="X186" s="4">
        <v>170484</v>
      </c>
      <c r="Y186" s="4">
        <v>105872</v>
      </c>
      <c r="Z186" s="4">
        <v>330479</v>
      </c>
      <c r="AA186" s="4">
        <v>271253</v>
      </c>
      <c r="AB186" s="4">
        <v>193624</v>
      </c>
      <c r="AC186" s="4">
        <v>30901</v>
      </c>
      <c r="AD186" s="4">
        <v>77196</v>
      </c>
      <c r="AE186" s="4">
        <v>25202</v>
      </c>
      <c r="AF186" s="1">
        <v>0</v>
      </c>
      <c r="AG186" s="4">
        <v>336643</v>
      </c>
      <c r="AH186" s="4">
        <v>433361</v>
      </c>
      <c r="AI186" s="4">
        <v>33367</v>
      </c>
      <c r="AJ186" s="4">
        <v>43917</v>
      </c>
      <c r="AK186" s="4">
        <v>115131</v>
      </c>
      <c r="AL186" s="4">
        <v>22132</v>
      </c>
      <c r="AM186" s="4">
        <v>330925</v>
      </c>
      <c r="AN186" s="4">
        <v>548256</v>
      </c>
      <c r="AO186" s="4">
        <v>15073</v>
      </c>
      <c r="AP186" s="4">
        <v>263710</v>
      </c>
      <c r="AQ186" s="4">
        <v>253065</v>
      </c>
      <c r="AR186" s="4">
        <f>411697+63945</f>
        <v>475642</v>
      </c>
      <c r="AS186" s="1">
        <v>0</v>
      </c>
      <c r="AT186" s="4">
        <v>51218</v>
      </c>
      <c r="AU186" s="1">
        <v>0</v>
      </c>
      <c r="AV186" s="4">
        <v>17981</v>
      </c>
      <c r="AW186" s="4">
        <f>320469+84683</f>
        <v>405152</v>
      </c>
      <c r="AX186" s="4">
        <v>886740</v>
      </c>
      <c r="AY186" s="1">
        <v>0</v>
      </c>
      <c r="AZ186" s="4">
        <v>11528</v>
      </c>
      <c r="BA186" s="4">
        <v>11385</v>
      </c>
      <c r="BB186" s="1">
        <v>0</v>
      </c>
      <c r="BC186" s="4">
        <v>165793</v>
      </c>
      <c r="BD186" s="4">
        <v>17786</v>
      </c>
      <c r="BE186" s="4">
        <f>1132957+65535</f>
        <v>1198492</v>
      </c>
      <c r="BF186" s="4">
        <v>143032</v>
      </c>
      <c r="BG186" s="4">
        <v>483579</v>
      </c>
      <c r="BH186" s="4">
        <v>440602</v>
      </c>
      <c r="BI186" s="4">
        <v>235138</v>
      </c>
      <c r="BJ186" s="4">
        <v>154909</v>
      </c>
      <c r="BK186" s="4">
        <v>161743</v>
      </c>
      <c r="BL186" s="4">
        <v>615826</v>
      </c>
      <c r="BM186" s="4">
        <v>140945</v>
      </c>
      <c r="BN186" s="4">
        <v>70960</v>
      </c>
      <c r="BO186" s="4">
        <v>35242</v>
      </c>
      <c r="BP186" s="4">
        <v>334387</v>
      </c>
      <c r="BQ186" s="4">
        <v>174753</v>
      </c>
      <c r="BR186" s="1">
        <v>0</v>
      </c>
      <c r="BS186" s="4">
        <v>229500</v>
      </c>
      <c r="BT186" s="4">
        <v>340290</v>
      </c>
      <c r="BU186" s="4">
        <v>380999</v>
      </c>
      <c r="BV186" s="4">
        <v>632320</v>
      </c>
      <c r="BW186" s="4">
        <v>167466</v>
      </c>
      <c r="BX186" s="4">
        <v>165115</v>
      </c>
      <c r="BY186" s="4">
        <v>379338</v>
      </c>
      <c r="BZ186" s="1">
        <v>0</v>
      </c>
      <c r="CA186" s="1">
        <v>0</v>
      </c>
      <c r="CB186" s="4">
        <v>696714</v>
      </c>
      <c r="CC186" s="1">
        <v>0</v>
      </c>
      <c r="CD186" s="1">
        <v>0</v>
      </c>
      <c r="CE186" s="4">
        <v>199688</v>
      </c>
      <c r="CF186" s="4">
        <v>80644</v>
      </c>
      <c r="CG186" s="4">
        <v>124586</v>
      </c>
      <c r="CH186" s="4">
        <v>51778</v>
      </c>
      <c r="CI186" s="4">
        <v>29429</v>
      </c>
      <c r="CJ186" s="4">
        <v>139398</v>
      </c>
      <c r="CK186" s="4">
        <v>182732</v>
      </c>
      <c r="CL186" s="1">
        <v>0</v>
      </c>
      <c r="CM186" s="4">
        <v>7635</v>
      </c>
      <c r="CN186" s="4">
        <v>9721</v>
      </c>
      <c r="CO186" s="4">
        <v>6608</v>
      </c>
      <c r="CP186" s="4">
        <v>95034</v>
      </c>
      <c r="CQ186" s="4">
        <v>185037</v>
      </c>
      <c r="CR186" s="4">
        <v>339866</v>
      </c>
      <c r="CS186" s="1">
        <v>0</v>
      </c>
      <c r="CT186" s="4">
        <v>169995</v>
      </c>
      <c r="CU186" s="4">
        <f>185085+67107</f>
        <v>252192</v>
      </c>
      <c r="CV186" s="4">
        <v>264240</v>
      </c>
      <c r="CW186" s="4">
        <v>2777</v>
      </c>
      <c r="CX186" s="1">
        <v>0</v>
      </c>
      <c r="CY186" s="1">
        <v>0</v>
      </c>
      <c r="CZ186" s="1">
        <v>0</v>
      </c>
    </row>
    <row r="187" spans="1:104">
      <c r="A187" s="1" t="s">
        <v>458</v>
      </c>
      <c r="B187" s="1" t="s">
        <v>459</v>
      </c>
    </row>
    <row r="188" spans="1:104">
      <c r="A188" s="1" t="s">
        <v>460</v>
      </c>
      <c r="B188" s="1" t="s">
        <v>461</v>
      </c>
      <c r="C188" s="1">
        <v>0</v>
      </c>
      <c r="E188" s="1">
        <v>0</v>
      </c>
      <c r="F188" s="1">
        <v>0</v>
      </c>
      <c r="G188" s="1">
        <v>0</v>
      </c>
      <c r="H188" s="1">
        <v>0</v>
      </c>
      <c r="I188" s="1">
        <v>0</v>
      </c>
      <c r="J188" s="1">
        <v>0</v>
      </c>
      <c r="K188" s="1">
        <v>0</v>
      </c>
      <c r="L188" s="1">
        <v>0</v>
      </c>
      <c r="M188" s="1">
        <v>0</v>
      </c>
      <c r="N188" s="1">
        <v>0</v>
      </c>
      <c r="O188" s="1">
        <v>0</v>
      </c>
      <c r="P188" s="1">
        <v>0</v>
      </c>
      <c r="Q188" s="1">
        <v>0</v>
      </c>
      <c r="R188" s="1">
        <v>0</v>
      </c>
      <c r="S188" s="1">
        <v>0</v>
      </c>
      <c r="T188" s="1">
        <v>0</v>
      </c>
      <c r="V188" s="1">
        <v>0</v>
      </c>
      <c r="W188" s="4">
        <v>1724869</v>
      </c>
      <c r="X188" s="1">
        <v>0</v>
      </c>
      <c r="Z188" s="1">
        <v>0</v>
      </c>
      <c r="AA188" s="1">
        <v>0</v>
      </c>
      <c r="AB188" s="4">
        <v>522437</v>
      </c>
      <c r="AC188" s="1">
        <v>0</v>
      </c>
      <c r="AD188" s="4">
        <v>5593</v>
      </c>
      <c r="AE188" s="1">
        <v>0</v>
      </c>
      <c r="AF188" s="1">
        <v>0</v>
      </c>
      <c r="AG188" s="1">
        <v>0</v>
      </c>
      <c r="AH188" s="4">
        <v>11034</v>
      </c>
      <c r="AI188" s="1">
        <v>0</v>
      </c>
      <c r="AJ188" s="1">
        <v>0</v>
      </c>
      <c r="AK188" s="1">
        <v>0</v>
      </c>
      <c r="AL188" s="1">
        <v>0</v>
      </c>
      <c r="AM188" s="1">
        <v>0</v>
      </c>
      <c r="AN188" s="1">
        <v>0</v>
      </c>
      <c r="AO188" s="1">
        <v>0</v>
      </c>
      <c r="AP188" s="1">
        <v>0</v>
      </c>
      <c r="AQ188" s="1">
        <v>0</v>
      </c>
      <c r="AS188" s="1">
        <v>0</v>
      </c>
      <c r="AT188" s="1">
        <v>0</v>
      </c>
      <c r="AU188" s="1">
        <v>0</v>
      </c>
      <c r="AV188" s="1">
        <v>0</v>
      </c>
      <c r="AW188" s="1">
        <v>166</v>
      </c>
      <c r="AX188" s="1">
        <v>0</v>
      </c>
      <c r="AY188" s="1">
        <v>0</v>
      </c>
      <c r="AZ188" s="1">
        <v>0</v>
      </c>
      <c r="BA188" s="1">
        <v>0</v>
      </c>
      <c r="BB188" s="1">
        <v>0</v>
      </c>
      <c r="BC188" s="1">
        <v>0</v>
      </c>
      <c r="BD188" s="1">
        <v>0</v>
      </c>
      <c r="BF188" s="1">
        <v>0</v>
      </c>
      <c r="BG188" s="4">
        <v>4398</v>
      </c>
      <c r="BH188" s="1">
        <v>0</v>
      </c>
      <c r="BI188" s="1">
        <v>0</v>
      </c>
      <c r="BJ188" s="1">
        <v>0</v>
      </c>
      <c r="BK188" s="1">
        <v>0</v>
      </c>
      <c r="BL188" s="1">
        <v>0</v>
      </c>
      <c r="BM188" s="1">
        <v>0</v>
      </c>
      <c r="BN188" s="1">
        <v>0</v>
      </c>
      <c r="BO188" s="1">
        <v>0</v>
      </c>
      <c r="BP188" s="4">
        <v>26477</v>
      </c>
      <c r="BQ188" s="1">
        <v>0</v>
      </c>
      <c r="BR188" s="1">
        <v>0</v>
      </c>
      <c r="BS188" s="1">
        <v>0</v>
      </c>
      <c r="BT188" s="1">
        <v>0</v>
      </c>
      <c r="BU188" s="1">
        <v>0</v>
      </c>
      <c r="BV188" s="1">
        <v>0</v>
      </c>
      <c r="BW188" s="1">
        <v>0</v>
      </c>
      <c r="BX188" s="1">
        <v>0</v>
      </c>
      <c r="BY188" s="1">
        <v>0</v>
      </c>
      <c r="BZ188" s="1">
        <v>0</v>
      </c>
      <c r="CA188" s="1">
        <v>0</v>
      </c>
      <c r="CB188" s="1">
        <v>0</v>
      </c>
      <c r="CC188" s="4">
        <v>8211</v>
      </c>
      <c r="CD188" s="1">
        <v>0</v>
      </c>
      <c r="CE188" s="1">
        <v>0</v>
      </c>
      <c r="CF188" s="1">
        <v>0</v>
      </c>
      <c r="CG188" s="1">
        <v>0</v>
      </c>
      <c r="CH188" s="1">
        <v>0</v>
      </c>
      <c r="CI188" s="1">
        <v>0</v>
      </c>
      <c r="CJ188" s="1">
        <v>0</v>
      </c>
      <c r="CK188" s="1">
        <v>0</v>
      </c>
      <c r="CL188" s="1">
        <v>0</v>
      </c>
      <c r="CM188" s="1">
        <v>0</v>
      </c>
      <c r="CN188" s="1">
        <v>0</v>
      </c>
      <c r="CO188" s="1">
        <v>0</v>
      </c>
      <c r="CP188" s="4">
        <v>234719</v>
      </c>
      <c r="CQ188" s="1">
        <v>0</v>
      </c>
      <c r="CR188" s="4">
        <v>12139</v>
      </c>
      <c r="CS188" s="1">
        <v>0</v>
      </c>
      <c r="CT188" s="1">
        <v>0</v>
      </c>
      <c r="CV188" s="1">
        <v>0</v>
      </c>
      <c r="CW188" s="1">
        <v>0</v>
      </c>
      <c r="CX188" s="1">
        <v>0</v>
      </c>
      <c r="CY188" s="1">
        <v>0</v>
      </c>
      <c r="CZ188" s="1">
        <v>0</v>
      </c>
    </row>
    <row r="189" spans="1:104">
      <c r="A189" s="1" t="s">
        <v>462</v>
      </c>
      <c r="B189" s="1" t="s">
        <v>463</v>
      </c>
      <c r="C189" s="4">
        <v>177916</v>
      </c>
      <c r="D189" s="4">
        <v>1293418</v>
      </c>
      <c r="E189" s="1">
        <v>0</v>
      </c>
      <c r="F189" s="1">
        <v>0</v>
      </c>
      <c r="G189" s="1">
        <v>0</v>
      </c>
      <c r="H189" s="1">
        <v>0</v>
      </c>
      <c r="I189" s="4">
        <v>141140</v>
      </c>
      <c r="J189" s="4">
        <v>176333</v>
      </c>
      <c r="K189" s="4">
        <v>714400</v>
      </c>
      <c r="L189" s="4">
        <v>12265</v>
      </c>
      <c r="M189" s="4">
        <v>25402</v>
      </c>
      <c r="N189" s="1">
        <v>0</v>
      </c>
      <c r="O189" s="1">
        <v>0</v>
      </c>
      <c r="P189" s="4">
        <v>46091</v>
      </c>
      <c r="Q189" s="1">
        <v>0</v>
      </c>
      <c r="R189" s="4">
        <v>60218</v>
      </c>
      <c r="S189" s="4">
        <v>134264</v>
      </c>
      <c r="T189" s="1">
        <v>0</v>
      </c>
      <c r="U189" s="4">
        <v>1207017</v>
      </c>
      <c r="V189" s="1">
        <v>0</v>
      </c>
      <c r="W189" s="1">
        <v>0</v>
      </c>
      <c r="X189" s="1">
        <v>0</v>
      </c>
      <c r="Y189" s="4">
        <v>2969664</v>
      </c>
      <c r="Z189" s="4">
        <v>520590</v>
      </c>
      <c r="AA189" s="4">
        <v>300214</v>
      </c>
      <c r="AB189" s="4">
        <v>402262</v>
      </c>
      <c r="AC189" s="1">
        <v>0</v>
      </c>
      <c r="AD189" s="4">
        <v>149742</v>
      </c>
      <c r="AE189" s="1">
        <v>0</v>
      </c>
      <c r="AF189" s="1">
        <v>0</v>
      </c>
      <c r="AG189" s="4">
        <v>318674</v>
      </c>
      <c r="AH189" s="4">
        <v>580869</v>
      </c>
      <c r="AI189" s="1">
        <v>0</v>
      </c>
      <c r="AJ189" s="4">
        <v>78220</v>
      </c>
      <c r="AK189" s="1">
        <v>0</v>
      </c>
      <c r="AL189" s="1">
        <v>0</v>
      </c>
      <c r="AM189" s="4">
        <v>1251979</v>
      </c>
      <c r="AN189" s="1">
        <v>0</v>
      </c>
      <c r="AO189" s="1">
        <v>0</v>
      </c>
      <c r="AP189" s="4">
        <v>214372</v>
      </c>
      <c r="AQ189" s="4">
        <v>256243</v>
      </c>
      <c r="AR189" s="4">
        <v>974699</v>
      </c>
      <c r="AS189" s="1">
        <v>0</v>
      </c>
      <c r="AT189" s="1">
        <v>0</v>
      </c>
      <c r="AU189" s="1">
        <v>0</v>
      </c>
      <c r="AV189" s="1">
        <v>0</v>
      </c>
      <c r="AX189" s="4">
        <v>3979215</v>
      </c>
      <c r="AY189" s="4">
        <v>490468</v>
      </c>
      <c r="AZ189" s="4">
        <v>53420</v>
      </c>
      <c r="BA189" s="1">
        <v>0</v>
      </c>
      <c r="BB189" s="1">
        <v>0</v>
      </c>
      <c r="BC189" s="4">
        <v>137246</v>
      </c>
      <c r="BD189" s="4">
        <v>52849</v>
      </c>
      <c r="BE189" s="4">
        <v>2623805</v>
      </c>
      <c r="BF189" s="4">
        <v>167834</v>
      </c>
      <c r="BG189" s="4">
        <v>570061</v>
      </c>
      <c r="BH189" s="1">
        <v>0</v>
      </c>
      <c r="BI189" s="1">
        <v>0</v>
      </c>
      <c r="BJ189" s="1">
        <v>0</v>
      </c>
      <c r="BK189" s="1">
        <v>0</v>
      </c>
      <c r="BL189" s="4">
        <v>1604884</v>
      </c>
      <c r="BM189" s="4">
        <v>529252</v>
      </c>
      <c r="BN189" s="4">
        <v>136907</v>
      </c>
      <c r="BO189" s="4">
        <v>182975</v>
      </c>
      <c r="BP189" s="4">
        <v>1191338</v>
      </c>
      <c r="BQ189" s="4">
        <v>60321</v>
      </c>
      <c r="BR189" s="1">
        <v>0</v>
      </c>
      <c r="BS189" s="4">
        <v>295413</v>
      </c>
      <c r="BT189" s="1">
        <v>0</v>
      </c>
      <c r="BU189" s="4">
        <v>363944</v>
      </c>
      <c r="BV189" s="1">
        <v>0</v>
      </c>
      <c r="BW189" s="4">
        <v>192713</v>
      </c>
      <c r="BX189" s="1">
        <v>0</v>
      </c>
      <c r="BY189" s="4">
        <v>434757</v>
      </c>
      <c r="BZ189" s="1">
        <v>0</v>
      </c>
      <c r="CA189" s="1">
        <v>0</v>
      </c>
      <c r="CB189" s="4">
        <v>810447</v>
      </c>
      <c r="CC189" s="1">
        <v>0</v>
      </c>
      <c r="CD189" s="4">
        <v>1789526</v>
      </c>
      <c r="CE189" s="4">
        <v>129505</v>
      </c>
      <c r="CF189" s="4">
        <v>285105</v>
      </c>
      <c r="CG189" s="4">
        <v>508610</v>
      </c>
      <c r="CH189" s="4">
        <v>209349</v>
      </c>
      <c r="CI189" s="4">
        <v>145969</v>
      </c>
      <c r="CJ189" s="4">
        <v>461949</v>
      </c>
      <c r="CK189" s="4">
        <v>635039</v>
      </c>
      <c r="CL189" s="4">
        <v>576144</v>
      </c>
      <c r="CM189" s="1">
        <v>0</v>
      </c>
      <c r="CN189" s="1">
        <v>0</v>
      </c>
      <c r="CO189" s="4">
        <v>17033</v>
      </c>
      <c r="CP189" s="4">
        <v>970185</v>
      </c>
      <c r="CQ189" s="4">
        <v>209172</v>
      </c>
      <c r="CR189" s="1">
        <v>0</v>
      </c>
      <c r="CS189" s="4">
        <v>303935</v>
      </c>
      <c r="CT189" s="1">
        <v>0</v>
      </c>
      <c r="CU189" s="4">
        <v>1002775</v>
      </c>
      <c r="CV189" s="4">
        <v>686865</v>
      </c>
      <c r="CW189" s="4">
        <v>42295</v>
      </c>
      <c r="CX189" s="1">
        <v>0</v>
      </c>
      <c r="CY189" s="1">
        <v>0</v>
      </c>
      <c r="CZ189" s="1">
        <v>0</v>
      </c>
    </row>
    <row r="190" spans="1:104">
      <c r="A190" s="1" t="s">
        <v>464</v>
      </c>
      <c r="B190" s="1" t="s">
        <v>465</v>
      </c>
      <c r="C190" s="4">
        <v>216922</v>
      </c>
      <c r="D190" s="4">
        <v>1370331</v>
      </c>
      <c r="E190" s="4">
        <v>193993</v>
      </c>
      <c r="F190" s="4">
        <v>7884</v>
      </c>
      <c r="G190" s="4">
        <v>1017280</v>
      </c>
      <c r="H190" s="4">
        <v>407343</v>
      </c>
      <c r="I190" s="4">
        <v>184915</v>
      </c>
      <c r="J190" s="4">
        <v>225081</v>
      </c>
      <c r="K190" s="4">
        <v>861323</v>
      </c>
      <c r="L190" s="4">
        <v>13920</v>
      </c>
      <c r="M190" s="1">
        <v>0</v>
      </c>
      <c r="N190" s="1">
        <v>0</v>
      </c>
      <c r="O190" s="4">
        <v>209705</v>
      </c>
      <c r="P190" s="1">
        <v>0</v>
      </c>
      <c r="Q190" s="4">
        <v>55680</v>
      </c>
      <c r="R190" s="1">
        <v>0</v>
      </c>
      <c r="S190" s="1">
        <v>0</v>
      </c>
      <c r="T190" s="1">
        <v>0</v>
      </c>
      <c r="U190" s="4">
        <v>1537968</v>
      </c>
      <c r="V190" s="4">
        <v>13320</v>
      </c>
      <c r="W190" s="4">
        <v>2261913</v>
      </c>
      <c r="X190" s="4">
        <v>140643</v>
      </c>
      <c r="Z190" s="4">
        <v>40635</v>
      </c>
      <c r="AA190" s="1">
        <v>0</v>
      </c>
      <c r="AB190" s="1">
        <v>0</v>
      </c>
      <c r="AC190" s="4">
        <v>113966</v>
      </c>
      <c r="AD190" s="4">
        <v>189663</v>
      </c>
      <c r="AE190" s="4">
        <v>132097</v>
      </c>
      <c r="AF190" s="1">
        <v>0</v>
      </c>
      <c r="AG190" s="4">
        <v>374439</v>
      </c>
      <c r="AH190" s="4">
        <v>723623</v>
      </c>
      <c r="AI190" s="1">
        <v>0</v>
      </c>
      <c r="AJ190" s="4">
        <v>87579</v>
      </c>
      <c r="AK190" s="4">
        <v>201187</v>
      </c>
      <c r="AL190" s="1">
        <v>0</v>
      </c>
      <c r="AM190" s="4">
        <v>1618547</v>
      </c>
      <c r="AN190" s="4">
        <v>177032</v>
      </c>
      <c r="AO190" s="4">
        <v>16434</v>
      </c>
      <c r="AP190" s="4">
        <v>273516</v>
      </c>
      <c r="AQ190" s="4">
        <v>301928</v>
      </c>
      <c r="AR190" s="4">
        <v>1055572</v>
      </c>
      <c r="AS190" s="1">
        <v>0</v>
      </c>
      <c r="AT190" s="4">
        <v>463244</v>
      </c>
      <c r="AU190" s="4">
        <v>48131</v>
      </c>
      <c r="AV190" s="4">
        <v>169237</v>
      </c>
      <c r="AX190" s="4">
        <v>5155114</v>
      </c>
      <c r="AY190" s="4">
        <v>613250</v>
      </c>
      <c r="AZ190" s="4">
        <v>66290</v>
      </c>
      <c r="BA190" s="4">
        <v>195812</v>
      </c>
      <c r="BB190" s="1">
        <v>0</v>
      </c>
      <c r="BC190" s="4">
        <v>156846</v>
      </c>
      <c r="BD190" s="4">
        <v>58640</v>
      </c>
      <c r="BE190" s="4">
        <v>3275535</v>
      </c>
      <c r="BF190" s="4">
        <v>194991</v>
      </c>
      <c r="BG190" s="4">
        <v>698648</v>
      </c>
      <c r="BH190" s="4">
        <v>669949</v>
      </c>
      <c r="BI190" s="4">
        <v>327630</v>
      </c>
      <c r="BJ190" s="4">
        <v>176515</v>
      </c>
      <c r="BK190" s="4">
        <v>286703</v>
      </c>
      <c r="BL190" s="4">
        <v>2103936</v>
      </c>
      <c r="BM190" s="4">
        <v>643122</v>
      </c>
      <c r="BN190" s="4">
        <v>171228</v>
      </c>
      <c r="BO190" s="4">
        <v>240413</v>
      </c>
      <c r="BP190" s="4">
        <v>1126083</v>
      </c>
      <c r="BQ190" s="4">
        <v>86022</v>
      </c>
      <c r="BR190" s="1">
        <v>0</v>
      </c>
      <c r="BS190" s="4">
        <v>315647</v>
      </c>
      <c r="BT190" s="4">
        <v>236994</v>
      </c>
      <c r="BU190" s="4">
        <v>436424</v>
      </c>
      <c r="BV190" s="4">
        <v>676750</v>
      </c>
      <c r="BW190" s="1">
        <v>0</v>
      </c>
      <c r="BX190" s="4">
        <v>224834</v>
      </c>
      <c r="BY190" s="4">
        <v>540174</v>
      </c>
      <c r="BZ190" s="1">
        <v>0</v>
      </c>
      <c r="CA190" s="1">
        <v>0</v>
      </c>
      <c r="CB190" s="4">
        <v>999080</v>
      </c>
      <c r="CC190" s="4">
        <v>1988463</v>
      </c>
      <c r="CD190" s="4">
        <v>2276156</v>
      </c>
      <c r="CE190" s="4">
        <v>160090</v>
      </c>
      <c r="CF190" s="1">
        <v>0</v>
      </c>
      <c r="CG190" s="4">
        <v>632063</v>
      </c>
      <c r="CH190" s="4">
        <v>229922</v>
      </c>
      <c r="CI190" s="4">
        <v>184289</v>
      </c>
      <c r="CJ190" s="4">
        <v>597698</v>
      </c>
      <c r="CK190" s="4">
        <v>812629</v>
      </c>
      <c r="CL190" s="4">
        <v>708689</v>
      </c>
      <c r="CM190" s="4">
        <v>21634</v>
      </c>
      <c r="CN190" s="4">
        <v>56359</v>
      </c>
      <c r="CO190" s="4">
        <v>21117</v>
      </c>
      <c r="CP190" s="1">
        <v>0</v>
      </c>
      <c r="CQ190" s="4">
        <v>253298</v>
      </c>
      <c r="CR190" s="1">
        <v>0</v>
      </c>
      <c r="CS190" s="1">
        <v>0</v>
      </c>
      <c r="CT190" s="4">
        <v>1074125</v>
      </c>
      <c r="CU190" s="4">
        <v>1238608</v>
      </c>
      <c r="CV190" s="4">
        <v>955174</v>
      </c>
      <c r="CW190" s="4">
        <v>234781</v>
      </c>
      <c r="CX190" s="4">
        <v>97071</v>
      </c>
      <c r="CY190" s="1">
        <v>0</v>
      </c>
      <c r="CZ190" s="1">
        <v>0</v>
      </c>
    </row>
    <row r="191" spans="1:104">
      <c r="A191" s="1" t="s">
        <v>466</v>
      </c>
      <c r="B191" s="1" t="s">
        <v>467</v>
      </c>
      <c r="C191" s="4">
        <v>35671</v>
      </c>
      <c r="D191" s="4"/>
      <c r="E191" s="4">
        <v>87727</v>
      </c>
      <c r="F191" s="1">
        <v>0</v>
      </c>
      <c r="G191" s="4">
        <v>75596</v>
      </c>
      <c r="H191" s="4">
        <v>70123</v>
      </c>
      <c r="I191" s="4">
        <v>75944</v>
      </c>
      <c r="J191" s="4">
        <v>69825</v>
      </c>
      <c r="K191" s="4">
        <v>1757233</v>
      </c>
      <c r="L191" s="4">
        <v>100000</v>
      </c>
      <c r="M191" s="1">
        <v>0</v>
      </c>
      <c r="N191" s="1">
        <v>0</v>
      </c>
      <c r="O191" s="1">
        <v>0</v>
      </c>
      <c r="P191" s="1">
        <v>0</v>
      </c>
      <c r="Q191" s="4">
        <v>46706</v>
      </c>
      <c r="R191" s="4">
        <v>124002</v>
      </c>
      <c r="S191" s="1">
        <v>0</v>
      </c>
      <c r="T191" s="1">
        <v>0</v>
      </c>
      <c r="U191" s="4">
        <f>20571+991012+79893</f>
        <v>1091476</v>
      </c>
      <c r="V191" s="4">
        <v>9249</v>
      </c>
      <c r="W191" s="4">
        <v>63765</v>
      </c>
      <c r="X191" s="4">
        <v>119719</v>
      </c>
      <c r="Y191" s="4">
        <v>131392</v>
      </c>
      <c r="Z191" s="4">
        <v>147722</v>
      </c>
      <c r="AA191" s="1">
        <v>0</v>
      </c>
      <c r="AB191" s="4">
        <v>80628</v>
      </c>
      <c r="AC191" s="4">
        <v>43655</v>
      </c>
      <c r="AD191" s="4">
        <v>65066</v>
      </c>
      <c r="AE191" s="1">
        <v>0</v>
      </c>
      <c r="AF191" s="1">
        <v>0</v>
      </c>
      <c r="AG191" s="1">
        <v>0</v>
      </c>
      <c r="AH191" s="1">
        <v>0</v>
      </c>
      <c r="AI191" s="1">
        <v>0</v>
      </c>
      <c r="AJ191" s="4">
        <v>50289</v>
      </c>
      <c r="AK191" s="1">
        <v>0</v>
      </c>
      <c r="AL191" s="1">
        <v>0</v>
      </c>
      <c r="AM191" s="4">
        <v>4516</v>
      </c>
      <c r="AN191" s="4">
        <v>10208</v>
      </c>
      <c r="AO191" s="1">
        <v>0</v>
      </c>
      <c r="AP191" s="1">
        <v>0</v>
      </c>
      <c r="AQ191" s="1">
        <v>400</v>
      </c>
      <c r="AR191" s="4">
        <f>157796+100868</f>
        <v>258664</v>
      </c>
      <c r="AS191" s="4">
        <v>20404</v>
      </c>
      <c r="AT191" s="4">
        <v>9310</v>
      </c>
      <c r="AU191" s="4">
        <v>4872</v>
      </c>
      <c r="AV191" s="1">
        <v>0</v>
      </c>
      <c r="AW191" s="4">
        <f>630009+7721</f>
        <v>637730</v>
      </c>
      <c r="AX191" s="4">
        <v>316857</v>
      </c>
      <c r="AY191" s="4">
        <v>5173</v>
      </c>
      <c r="AZ191" s="1">
        <v>0</v>
      </c>
      <c r="BA191" s="1">
        <v>0</v>
      </c>
      <c r="BB191" s="1">
        <v>0</v>
      </c>
      <c r="BC191" s="1">
        <v>0</v>
      </c>
      <c r="BD191" s="1">
        <v>0</v>
      </c>
      <c r="BE191" s="4">
        <f>37618+369548</f>
        <v>407166</v>
      </c>
      <c r="BF191" s="4">
        <v>157183</v>
      </c>
      <c r="BG191" s="4">
        <v>112486</v>
      </c>
      <c r="BH191" s="4">
        <v>489419</v>
      </c>
      <c r="BI191" s="4">
        <v>52753</v>
      </c>
      <c r="BJ191" s="4">
        <v>190504</v>
      </c>
      <c r="BK191" s="4">
        <v>31956</v>
      </c>
      <c r="BL191" s="4">
        <v>29930</v>
      </c>
      <c r="BM191" s="4">
        <v>118916</v>
      </c>
      <c r="BN191" s="4">
        <v>34891</v>
      </c>
      <c r="BO191" s="4">
        <v>165525</v>
      </c>
      <c r="BP191" s="1">
        <v>0</v>
      </c>
      <c r="BQ191" s="4">
        <v>445947</v>
      </c>
      <c r="BR191" s="1">
        <v>0</v>
      </c>
      <c r="BS191" s="4">
        <v>143911</v>
      </c>
      <c r="BT191" s="1">
        <v>711</v>
      </c>
      <c r="BU191" s="1">
        <v>0</v>
      </c>
      <c r="BV191" s="4">
        <v>9280</v>
      </c>
      <c r="BW191" s="1">
        <v>0</v>
      </c>
      <c r="BX191" s="1">
        <v>0</v>
      </c>
      <c r="BY191" s="4">
        <v>968368</v>
      </c>
      <c r="BZ191" s="1">
        <v>0</v>
      </c>
      <c r="CA191" s="1">
        <v>0</v>
      </c>
      <c r="CB191" s="4">
        <v>2402</v>
      </c>
      <c r="CC191" s="1">
        <v>0</v>
      </c>
      <c r="CD191" s="4">
        <v>1030770</v>
      </c>
      <c r="CE191" s="4">
        <v>85708</v>
      </c>
      <c r="CF191" s="4">
        <v>177742</v>
      </c>
      <c r="CG191" s="1">
        <v>0</v>
      </c>
      <c r="CH191" s="4">
        <v>1790</v>
      </c>
      <c r="CI191" s="4">
        <v>3665</v>
      </c>
      <c r="CJ191" s="1">
        <v>718</v>
      </c>
      <c r="CK191" s="4">
        <v>4615</v>
      </c>
      <c r="CL191" s="4">
        <v>163119</v>
      </c>
      <c r="CM191" s="1">
        <v>0</v>
      </c>
      <c r="CN191" s="1">
        <v>0</v>
      </c>
      <c r="CO191" s="1">
        <v>0</v>
      </c>
      <c r="CP191" s="4">
        <v>717056</v>
      </c>
      <c r="CQ191" s="1">
        <v>0</v>
      </c>
      <c r="CR191" s="4">
        <v>20975</v>
      </c>
      <c r="CS191" s="4">
        <v>62589</v>
      </c>
      <c r="CT191" s="4">
        <v>36993</v>
      </c>
      <c r="CV191" s="1">
        <v>0</v>
      </c>
      <c r="CW191" s="4">
        <v>271372</v>
      </c>
      <c r="CX191" s="4">
        <v>-7082</v>
      </c>
      <c r="CY191" s="4">
        <v>6297024</v>
      </c>
      <c r="CZ191" s="4">
        <v>4952425</v>
      </c>
    </row>
    <row r="192" spans="1:104">
      <c r="A192" s="1" t="s">
        <v>197</v>
      </c>
      <c r="B192" s="1" t="s">
        <v>468</v>
      </c>
      <c r="C192" s="4">
        <v>21520843</v>
      </c>
      <c r="D192" s="4">
        <f>SUM(D61:D191)</f>
        <v>144976467</v>
      </c>
      <c r="E192" s="4">
        <v>12527983</v>
      </c>
      <c r="F192" s="4">
        <v>401255</v>
      </c>
      <c r="G192" s="4">
        <v>60176246</v>
      </c>
      <c r="H192" s="4">
        <v>24779576</v>
      </c>
      <c r="I192" s="4">
        <v>17512952</v>
      </c>
      <c r="J192" s="4">
        <v>18496472</v>
      </c>
      <c r="K192" s="4">
        <v>83473810</v>
      </c>
      <c r="L192" s="4">
        <v>926336</v>
      </c>
      <c r="M192" s="4">
        <v>2206657</v>
      </c>
      <c r="N192" s="1">
        <v>0</v>
      </c>
      <c r="O192" s="4">
        <v>11500984</v>
      </c>
      <c r="P192" s="4">
        <v>6229982</v>
      </c>
      <c r="Q192" s="4">
        <v>5007730</v>
      </c>
      <c r="R192" s="4">
        <v>7002936</v>
      </c>
      <c r="S192" s="4">
        <v>15167893</v>
      </c>
      <c r="T192" s="4">
        <v>355356</v>
      </c>
      <c r="U192" s="4">
        <f>SUM(U61:U191)</f>
        <v>107554184</v>
      </c>
      <c r="V192" s="4">
        <v>250452</v>
      </c>
      <c r="W192" s="4">
        <v>210393111</v>
      </c>
      <c r="X192" s="4">
        <v>12301652</v>
      </c>
      <c r="Y192" s="4">
        <f>SUM(Y61:Y191)</f>
        <v>229216912</v>
      </c>
      <c r="Z192" s="4">
        <v>54869618</v>
      </c>
      <c r="AA192" s="4">
        <v>35519512</v>
      </c>
      <c r="AB192" s="4">
        <v>47278631</v>
      </c>
      <c r="AC192" s="4">
        <v>6359878</v>
      </c>
      <c r="AD192" s="4">
        <v>20115123</v>
      </c>
      <c r="AE192" s="4">
        <v>8694277</v>
      </c>
      <c r="AF192" s="4">
        <v>415312</v>
      </c>
      <c r="AG192" s="4">
        <v>34166219</v>
      </c>
      <c r="AH192" s="4">
        <v>65246171</v>
      </c>
      <c r="AI192" s="4">
        <v>612604</v>
      </c>
      <c r="AJ192" s="4">
        <v>10017559</v>
      </c>
      <c r="AK192" s="4">
        <v>26176705</v>
      </c>
      <c r="AL192" s="4">
        <v>772420</v>
      </c>
      <c r="AM192" s="4">
        <v>164742033</v>
      </c>
      <c r="AN192" s="4">
        <v>17027229</v>
      </c>
      <c r="AO192" s="4">
        <v>2368840</v>
      </c>
      <c r="AP192" s="4">
        <v>24484769</v>
      </c>
      <c r="AQ192" s="4">
        <v>18237490</v>
      </c>
      <c r="AR192" s="4">
        <f>SUM(AR61:AR191)</f>
        <v>107982551</v>
      </c>
      <c r="AS192" s="4">
        <v>8213440</v>
      </c>
      <c r="AT192" s="4">
        <v>25664619</v>
      </c>
      <c r="AU192" s="4">
        <v>5312382</v>
      </c>
      <c r="AV192" s="4">
        <v>8724937</v>
      </c>
      <c r="AW192" s="4">
        <f>SUM(AW61:AW191)</f>
        <v>50337329</v>
      </c>
      <c r="AX192" s="4">
        <v>457841083</v>
      </c>
      <c r="AY192" s="4">
        <v>58340353</v>
      </c>
      <c r="AZ192" s="4">
        <v>7590173</v>
      </c>
      <c r="BA192" s="4">
        <v>9557567</v>
      </c>
      <c r="BB192" s="1">
        <v>0</v>
      </c>
      <c r="BC192" s="4">
        <v>17569013</v>
      </c>
      <c r="BD192" s="4">
        <v>6630765</v>
      </c>
      <c r="BE192" s="4">
        <f>SUM(BE61:BE191)</f>
        <v>229866443</v>
      </c>
      <c r="BF192" s="4">
        <v>16818030</v>
      </c>
      <c r="BG192" s="4">
        <v>71812709</v>
      </c>
      <c r="BH192" s="4">
        <v>82882831</v>
      </c>
      <c r="BI192" s="4">
        <v>38850581</v>
      </c>
      <c r="BJ192" s="4">
        <v>21300509</v>
      </c>
      <c r="BK192" s="4">
        <v>16025237</v>
      </c>
      <c r="BL192" s="4">
        <v>192078936</v>
      </c>
      <c r="BM192" s="4">
        <v>59148141</v>
      </c>
      <c r="BN192" s="4">
        <v>16997896</v>
      </c>
      <c r="BO192" s="4">
        <v>25992298</v>
      </c>
      <c r="BP192" s="4">
        <v>130747411</v>
      </c>
      <c r="BQ192" s="4">
        <v>7667051</v>
      </c>
      <c r="BR192" s="1">
        <v>0</v>
      </c>
      <c r="BS192" s="4">
        <v>30828142</v>
      </c>
      <c r="BT192" s="4">
        <v>28781971</v>
      </c>
      <c r="BU192" s="4">
        <v>41332683</v>
      </c>
      <c r="BV192" s="4">
        <v>58271893</v>
      </c>
      <c r="BW192" s="4">
        <v>20046185</v>
      </c>
      <c r="BX192" s="4">
        <v>22286940</v>
      </c>
      <c r="BY192" s="4">
        <v>46234626</v>
      </c>
      <c r="BZ192" s="1">
        <v>0</v>
      </c>
      <c r="CA192" s="1">
        <v>0</v>
      </c>
      <c r="CB192" s="4">
        <v>96343231</v>
      </c>
      <c r="CC192" s="4">
        <v>131504619</v>
      </c>
      <c r="CD192" s="4">
        <v>200011689</v>
      </c>
      <c r="CE192" s="4">
        <v>17213665</v>
      </c>
      <c r="CF192" s="4">
        <v>36327337</v>
      </c>
      <c r="CG192" s="4">
        <v>66746612</v>
      </c>
      <c r="CH192" s="4">
        <v>20411346</v>
      </c>
      <c r="CI192" s="4">
        <v>18426384</v>
      </c>
      <c r="CJ192" s="4">
        <v>51789136</v>
      </c>
      <c r="CK192" s="4">
        <v>73798176</v>
      </c>
      <c r="CL192" s="4">
        <v>53232306</v>
      </c>
      <c r="CM192" s="4">
        <v>941015</v>
      </c>
      <c r="CN192" s="4">
        <v>841667</v>
      </c>
      <c r="CO192" s="4">
        <v>500746</v>
      </c>
      <c r="CP192" s="4">
        <v>110573766</v>
      </c>
      <c r="CQ192" s="4">
        <v>27130907</v>
      </c>
      <c r="CR192" s="4">
        <v>27161870</v>
      </c>
      <c r="CS192" s="4">
        <v>36855168</v>
      </c>
      <c r="CT192" s="4">
        <v>43759807</v>
      </c>
      <c r="CU192" s="4">
        <f>SUM(CU61:CU191)</f>
        <v>115218219</v>
      </c>
      <c r="CV192" s="4">
        <v>95167730</v>
      </c>
      <c r="CW192" s="4">
        <v>346441503</v>
      </c>
      <c r="CX192" s="4">
        <v>145367892</v>
      </c>
      <c r="CY192" s="4">
        <v>9369369</v>
      </c>
      <c r="CZ192" s="4">
        <v>7787239</v>
      </c>
    </row>
    <row r="193" spans="1:104">
      <c r="A193" s="1" t="s">
        <v>469</v>
      </c>
      <c r="B193" s="1" t="s">
        <v>470</v>
      </c>
    </row>
    <row r="194" spans="1:104">
      <c r="A194" s="1" t="s">
        <v>471</v>
      </c>
      <c r="B194" s="1" t="s">
        <v>472</v>
      </c>
    </row>
    <row r="195" spans="1:104">
      <c r="A195" s="1" t="s">
        <v>473</v>
      </c>
      <c r="B195" s="1" t="s">
        <v>474</v>
      </c>
      <c r="C195" s="1">
        <v>0</v>
      </c>
      <c r="D195" s="4">
        <v>80824</v>
      </c>
      <c r="E195" s="1">
        <v>0</v>
      </c>
      <c r="F195" s="1">
        <v>0</v>
      </c>
      <c r="G195" s="1">
        <v>0</v>
      </c>
      <c r="H195" s="1">
        <v>0</v>
      </c>
      <c r="I195" s="1">
        <v>0</v>
      </c>
      <c r="J195" s="4">
        <v>246970</v>
      </c>
      <c r="K195" s="1">
        <v>0</v>
      </c>
      <c r="L195" s="1">
        <v>0</v>
      </c>
      <c r="M195" s="1">
        <v>0</v>
      </c>
      <c r="N195" s="1">
        <v>0</v>
      </c>
      <c r="O195" s="1">
        <v>0</v>
      </c>
      <c r="P195" s="1">
        <v>0</v>
      </c>
      <c r="Q195" s="1">
        <v>0</v>
      </c>
      <c r="R195" s="4">
        <v>14147</v>
      </c>
      <c r="S195" s="1">
        <v>0</v>
      </c>
      <c r="T195" s="1">
        <v>0</v>
      </c>
      <c r="U195" s="4">
        <v>74350</v>
      </c>
      <c r="V195" s="1">
        <v>0</v>
      </c>
      <c r="W195" s="4">
        <v>428930</v>
      </c>
      <c r="X195" s="1">
        <v>0</v>
      </c>
      <c r="Y195" s="4">
        <v>166630</v>
      </c>
      <c r="Z195" s="1">
        <v>0</v>
      </c>
      <c r="AA195" s="1">
        <v>0</v>
      </c>
      <c r="AB195" s="1">
        <v>0</v>
      </c>
      <c r="AC195" s="1">
        <v>0</v>
      </c>
      <c r="AD195" s="1">
        <v>0</v>
      </c>
      <c r="AE195" s="1">
        <v>0</v>
      </c>
      <c r="AF195" s="1">
        <v>0</v>
      </c>
      <c r="AG195" s="1">
        <v>0</v>
      </c>
      <c r="AH195" s="1">
        <v>0</v>
      </c>
      <c r="AI195" s="1">
        <v>0</v>
      </c>
      <c r="AJ195" s="1">
        <v>0</v>
      </c>
      <c r="AK195" s="1">
        <v>0</v>
      </c>
      <c r="AL195" s="1">
        <v>0</v>
      </c>
      <c r="AM195" s="4">
        <v>143999</v>
      </c>
      <c r="AN195" s="1">
        <v>0</v>
      </c>
      <c r="AO195" s="1">
        <v>0</v>
      </c>
      <c r="AP195" s="1">
        <v>0</v>
      </c>
      <c r="AQ195" s="1">
        <v>0</v>
      </c>
      <c r="AS195" s="1">
        <v>0</v>
      </c>
      <c r="AT195" s="4">
        <v>17928</v>
      </c>
      <c r="AU195" s="1">
        <v>0</v>
      </c>
      <c r="AV195" s="1">
        <v>0</v>
      </c>
      <c r="AX195" s="1">
        <v>0</v>
      </c>
      <c r="AY195" s="1">
        <v>0</v>
      </c>
      <c r="AZ195" s="4">
        <v>35518</v>
      </c>
      <c r="BA195" s="1">
        <v>0</v>
      </c>
      <c r="BB195" s="1">
        <v>0</v>
      </c>
      <c r="BC195" s="1">
        <v>0</v>
      </c>
      <c r="BD195" s="1">
        <v>0</v>
      </c>
      <c r="BF195" s="4">
        <v>69909</v>
      </c>
      <c r="BG195" s="1">
        <v>0</v>
      </c>
      <c r="BH195" s="1">
        <v>0</v>
      </c>
      <c r="BI195" s="1">
        <v>0</v>
      </c>
      <c r="BJ195" s="1">
        <v>0</v>
      </c>
      <c r="BK195" s="1">
        <v>0</v>
      </c>
      <c r="BL195" s="1">
        <v>0</v>
      </c>
      <c r="BM195" s="1">
        <v>0</v>
      </c>
      <c r="BN195" s="1">
        <v>0</v>
      </c>
      <c r="BO195" s="1">
        <v>0</v>
      </c>
      <c r="BP195" s="1">
        <v>0</v>
      </c>
      <c r="BQ195" s="1">
        <v>0</v>
      </c>
      <c r="BR195" s="1">
        <v>0</v>
      </c>
      <c r="BS195" s="1">
        <v>0</v>
      </c>
      <c r="BT195" s="1">
        <v>0</v>
      </c>
      <c r="BU195" s="1">
        <v>0</v>
      </c>
      <c r="BV195" s="1">
        <v>0</v>
      </c>
      <c r="BW195" s="1">
        <v>0</v>
      </c>
      <c r="BX195" s="1">
        <v>0</v>
      </c>
      <c r="BY195" s="1">
        <v>0</v>
      </c>
      <c r="BZ195" s="1">
        <v>0</v>
      </c>
      <c r="CA195" s="1">
        <v>0</v>
      </c>
      <c r="CB195" s="1">
        <v>0</v>
      </c>
      <c r="CC195" s="1">
        <v>0</v>
      </c>
      <c r="CD195" s="4">
        <v>249501</v>
      </c>
      <c r="CE195" s="1">
        <v>0</v>
      </c>
      <c r="CF195" s="1">
        <v>0</v>
      </c>
      <c r="CG195" s="1">
        <v>0</v>
      </c>
      <c r="CH195" s="1">
        <v>0</v>
      </c>
      <c r="CI195" s="1">
        <v>0</v>
      </c>
      <c r="CJ195" s="1">
        <v>0</v>
      </c>
      <c r="CK195" s="1">
        <v>0</v>
      </c>
      <c r="CL195" s="1">
        <v>0</v>
      </c>
      <c r="CM195" s="1">
        <v>0</v>
      </c>
      <c r="CN195" s="1">
        <v>0</v>
      </c>
      <c r="CO195" s="1">
        <v>0</v>
      </c>
      <c r="CP195" s="4">
        <v>581508</v>
      </c>
      <c r="CQ195" s="1">
        <v>0</v>
      </c>
      <c r="CR195" s="1">
        <v>0</v>
      </c>
      <c r="CS195" s="1">
        <v>0</v>
      </c>
      <c r="CT195" s="1">
        <v>0</v>
      </c>
      <c r="CV195" s="1">
        <v>0</v>
      </c>
      <c r="CW195" s="1">
        <v>0</v>
      </c>
      <c r="CX195" s="1">
        <v>0</v>
      </c>
      <c r="CY195" s="1">
        <v>0</v>
      </c>
      <c r="CZ195" s="1">
        <v>0</v>
      </c>
    </row>
    <row r="196" spans="1:104">
      <c r="A196" s="1" t="s">
        <v>475</v>
      </c>
      <c r="B196" s="1" t="s">
        <v>476</v>
      </c>
      <c r="C196" s="1">
        <v>0</v>
      </c>
      <c r="E196" s="1">
        <v>0</v>
      </c>
      <c r="F196" s="1">
        <v>0</v>
      </c>
      <c r="G196" s="1">
        <v>0</v>
      </c>
      <c r="H196" s="1">
        <v>0</v>
      </c>
      <c r="I196" s="1">
        <v>0</v>
      </c>
      <c r="J196" s="1">
        <v>0</v>
      </c>
      <c r="K196" s="1">
        <v>0</v>
      </c>
      <c r="L196" s="1">
        <v>0</v>
      </c>
      <c r="M196" s="1">
        <v>0</v>
      </c>
      <c r="N196" s="1">
        <v>0</v>
      </c>
      <c r="O196" s="1">
        <v>0</v>
      </c>
      <c r="P196" s="1">
        <v>0</v>
      </c>
      <c r="Q196" s="1">
        <v>0</v>
      </c>
      <c r="R196" s="1">
        <v>0</v>
      </c>
      <c r="S196" s="1">
        <v>0</v>
      </c>
      <c r="T196" s="1">
        <v>0</v>
      </c>
      <c r="U196" s="4">
        <v>291534</v>
      </c>
      <c r="V196" s="1">
        <v>0</v>
      </c>
      <c r="W196" s="1">
        <v>0</v>
      </c>
      <c r="X196" s="1">
        <v>0</v>
      </c>
      <c r="Z196" s="1">
        <v>0</v>
      </c>
      <c r="AA196" s="1">
        <v>0</v>
      </c>
      <c r="AB196" s="1">
        <v>0</v>
      </c>
      <c r="AC196" s="1">
        <v>0</v>
      </c>
      <c r="AD196" s="1">
        <v>0</v>
      </c>
      <c r="AE196" s="1">
        <v>0</v>
      </c>
      <c r="AF196" s="1">
        <v>0</v>
      </c>
      <c r="AG196" s="1">
        <v>0</v>
      </c>
      <c r="AH196" s="1">
        <v>0</v>
      </c>
      <c r="AI196" s="1">
        <v>0</v>
      </c>
      <c r="AJ196" s="1">
        <v>0</v>
      </c>
      <c r="AK196" s="1">
        <v>0</v>
      </c>
      <c r="AL196" s="1">
        <v>0</v>
      </c>
      <c r="AM196" s="1">
        <v>0</v>
      </c>
      <c r="AN196" s="1">
        <v>0</v>
      </c>
      <c r="AO196" s="1">
        <v>0</v>
      </c>
      <c r="AP196" s="1">
        <v>0</v>
      </c>
      <c r="AQ196" s="1">
        <v>0</v>
      </c>
      <c r="AS196" s="1">
        <v>0</v>
      </c>
      <c r="AT196" s="1">
        <v>0</v>
      </c>
      <c r="AU196" s="1">
        <v>0</v>
      </c>
      <c r="AV196" s="1">
        <v>0</v>
      </c>
      <c r="AX196" s="1">
        <v>0</v>
      </c>
      <c r="AY196" s="1">
        <v>0</v>
      </c>
      <c r="AZ196" s="1">
        <v>0</v>
      </c>
      <c r="BA196" s="1">
        <v>0</v>
      </c>
      <c r="BB196" s="1">
        <v>0</v>
      </c>
      <c r="BC196" s="1">
        <v>0</v>
      </c>
      <c r="BD196" s="1">
        <v>0</v>
      </c>
      <c r="BF196" s="1">
        <v>0</v>
      </c>
      <c r="BG196" s="1">
        <v>0</v>
      </c>
      <c r="BH196" s="1">
        <v>0</v>
      </c>
      <c r="BI196" s="1">
        <v>0</v>
      </c>
      <c r="BJ196" s="1">
        <v>0</v>
      </c>
      <c r="BK196" s="1">
        <v>0</v>
      </c>
      <c r="BL196" s="1">
        <v>0</v>
      </c>
      <c r="BM196" s="1">
        <v>0</v>
      </c>
      <c r="BN196" s="1">
        <v>0</v>
      </c>
      <c r="BO196" s="1">
        <v>0</v>
      </c>
      <c r="BP196" s="1">
        <v>0</v>
      </c>
      <c r="BQ196" s="1">
        <v>0</v>
      </c>
      <c r="BR196" s="1">
        <v>0</v>
      </c>
      <c r="BS196" s="1">
        <v>0</v>
      </c>
      <c r="BT196" s="1">
        <v>0</v>
      </c>
      <c r="BU196" s="1">
        <v>0</v>
      </c>
      <c r="BV196" s="1">
        <v>0</v>
      </c>
      <c r="BW196" s="1">
        <v>0</v>
      </c>
      <c r="BX196" s="1">
        <v>0</v>
      </c>
      <c r="BY196" s="1">
        <v>0</v>
      </c>
      <c r="BZ196" s="1">
        <v>0</v>
      </c>
      <c r="CA196" s="1">
        <v>0</v>
      </c>
      <c r="CB196" s="1">
        <v>0</v>
      </c>
      <c r="CC196" s="1">
        <v>0</v>
      </c>
      <c r="CD196" s="1">
        <v>0</v>
      </c>
      <c r="CE196" s="1">
        <v>0</v>
      </c>
      <c r="CF196" s="1">
        <v>0</v>
      </c>
      <c r="CG196" s="1">
        <v>0</v>
      </c>
      <c r="CH196" s="1">
        <v>0</v>
      </c>
      <c r="CI196" s="1">
        <v>0</v>
      </c>
      <c r="CJ196" s="1">
        <v>0</v>
      </c>
      <c r="CK196" s="1">
        <v>0</v>
      </c>
      <c r="CL196" s="1">
        <v>0</v>
      </c>
      <c r="CM196" s="1">
        <v>0</v>
      </c>
      <c r="CN196" s="1">
        <v>0</v>
      </c>
      <c r="CO196" s="1">
        <v>0</v>
      </c>
      <c r="CP196" s="1">
        <v>0</v>
      </c>
      <c r="CQ196" s="1">
        <v>0</v>
      </c>
      <c r="CR196" s="1">
        <v>0</v>
      </c>
      <c r="CS196" s="1">
        <v>0</v>
      </c>
      <c r="CT196" s="1">
        <v>0</v>
      </c>
      <c r="CV196" s="1">
        <v>0</v>
      </c>
      <c r="CW196" s="1">
        <v>0</v>
      </c>
      <c r="CX196" s="1">
        <v>0</v>
      </c>
      <c r="CY196" s="1">
        <v>0</v>
      </c>
      <c r="CZ196" s="1">
        <v>0</v>
      </c>
    </row>
    <row r="197" spans="1:104">
      <c r="A197" s="1" t="s">
        <v>477</v>
      </c>
      <c r="B197" s="1" t="s">
        <v>478</v>
      </c>
      <c r="C197" s="1">
        <v>0</v>
      </c>
      <c r="E197" s="1">
        <v>0</v>
      </c>
      <c r="F197" s="1">
        <v>0</v>
      </c>
      <c r="G197" s="1">
        <v>0</v>
      </c>
      <c r="H197" s="1">
        <v>0</v>
      </c>
      <c r="I197" s="1">
        <v>0</v>
      </c>
      <c r="J197" s="1">
        <v>0</v>
      </c>
      <c r="K197" s="1">
        <v>0</v>
      </c>
      <c r="L197" s="1">
        <v>0</v>
      </c>
      <c r="M197" s="1">
        <v>0</v>
      </c>
      <c r="N197" s="1">
        <v>0</v>
      </c>
      <c r="O197" s="1">
        <v>0</v>
      </c>
      <c r="P197" s="1">
        <v>0</v>
      </c>
      <c r="Q197" s="1">
        <v>0</v>
      </c>
      <c r="R197" s="1">
        <v>0</v>
      </c>
      <c r="S197" s="1">
        <v>0</v>
      </c>
      <c r="T197" s="1">
        <v>0</v>
      </c>
      <c r="V197" s="1">
        <v>0</v>
      </c>
      <c r="W197" s="1">
        <v>0</v>
      </c>
      <c r="X197" s="1">
        <v>0</v>
      </c>
      <c r="Z197" s="1">
        <v>0</v>
      </c>
      <c r="AA197" s="1">
        <v>0</v>
      </c>
      <c r="AB197" s="1">
        <v>0</v>
      </c>
      <c r="AC197" s="1">
        <v>0</v>
      </c>
      <c r="AD197" s="1">
        <v>0</v>
      </c>
      <c r="AE197" s="1">
        <v>0</v>
      </c>
      <c r="AF197" s="1">
        <v>0</v>
      </c>
      <c r="AG197" s="1">
        <v>0</v>
      </c>
      <c r="AH197" s="1">
        <v>0</v>
      </c>
      <c r="AI197" s="1">
        <v>0</v>
      </c>
      <c r="AJ197" s="1">
        <v>0</v>
      </c>
      <c r="AK197" s="1">
        <v>0</v>
      </c>
      <c r="AL197" s="1">
        <v>0</v>
      </c>
      <c r="AM197" s="1">
        <v>0</v>
      </c>
      <c r="AN197" s="1">
        <v>0</v>
      </c>
      <c r="AO197" s="1">
        <v>0</v>
      </c>
      <c r="AP197" s="1">
        <v>0</v>
      </c>
      <c r="AQ197" s="1">
        <v>0</v>
      </c>
      <c r="AS197" s="1">
        <v>0</v>
      </c>
      <c r="AT197" s="1">
        <v>0</v>
      </c>
      <c r="AU197" s="1">
        <v>0</v>
      </c>
      <c r="AV197" s="1">
        <v>0</v>
      </c>
      <c r="AX197" s="1">
        <v>0</v>
      </c>
      <c r="AY197" s="1">
        <v>0</v>
      </c>
      <c r="AZ197" s="1">
        <v>0</v>
      </c>
      <c r="BA197" s="1">
        <v>0</v>
      </c>
      <c r="BB197" s="1">
        <v>0</v>
      </c>
      <c r="BC197" s="1">
        <v>0</v>
      </c>
      <c r="BD197" s="1">
        <v>0</v>
      </c>
      <c r="BF197" s="1">
        <v>0</v>
      </c>
      <c r="BG197" s="1">
        <v>0</v>
      </c>
      <c r="BH197" s="1">
        <v>0</v>
      </c>
      <c r="BI197" s="1">
        <v>0</v>
      </c>
      <c r="BJ197" s="1">
        <v>0</v>
      </c>
      <c r="BK197" s="1">
        <v>0</v>
      </c>
      <c r="BL197" s="1">
        <v>0</v>
      </c>
      <c r="BM197" s="1">
        <v>0</v>
      </c>
      <c r="BN197" s="1">
        <v>0</v>
      </c>
      <c r="BO197" s="1">
        <v>0</v>
      </c>
      <c r="BP197" s="1">
        <v>0</v>
      </c>
      <c r="BQ197" s="1">
        <v>0</v>
      </c>
      <c r="BR197" s="1">
        <v>0</v>
      </c>
      <c r="BS197" s="1">
        <v>0</v>
      </c>
      <c r="BT197" s="1">
        <v>0</v>
      </c>
      <c r="BU197" s="1">
        <v>0</v>
      </c>
      <c r="BV197" s="1">
        <v>0</v>
      </c>
      <c r="BW197" s="1">
        <v>0</v>
      </c>
      <c r="BX197" s="1">
        <v>0</v>
      </c>
      <c r="BY197" s="1">
        <v>0</v>
      </c>
      <c r="BZ197" s="1">
        <v>0</v>
      </c>
      <c r="CA197" s="1">
        <v>0</v>
      </c>
      <c r="CB197" s="1">
        <v>0</v>
      </c>
      <c r="CC197" s="1">
        <v>0</v>
      </c>
      <c r="CD197" s="1">
        <v>0</v>
      </c>
      <c r="CE197" s="1">
        <v>0</v>
      </c>
      <c r="CF197" s="1">
        <v>0</v>
      </c>
      <c r="CG197" s="1">
        <v>0</v>
      </c>
      <c r="CH197" s="1">
        <v>0</v>
      </c>
      <c r="CI197" s="1">
        <v>0</v>
      </c>
      <c r="CJ197" s="1">
        <v>0</v>
      </c>
      <c r="CK197" s="1">
        <v>0</v>
      </c>
      <c r="CL197" s="1">
        <v>0</v>
      </c>
      <c r="CM197" s="1">
        <v>0</v>
      </c>
      <c r="CN197" s="1">
        <v>0</v>
      </c>
      <c r="CO197" s="1">
        <v>0</v>
      </c>
      <c r="CP197" s="1">
        <v>0</v>
      </c>
      <c r="CQ197" s="1">
        <v>0</v>
      </c>
      <c r="CR197" s="1">
        <v>0</v>
      </c>
      <c r="CS197" s="1">
        <v>0</v>
      </c>
      <c r="CT197" s="1">
        <v>0</v>
      </c>
      <c r="CV197" s="1">
        <v>0</v>
      </c>
      <c r="CW197" s="1">
        <v>0</v>
      </c>
      <c r="CX197" s="1">
        <v>0</v>
      </c>
      <c r="CY197" s="1">
        <v>0</v>
      </c>
      <c r="CZ197" s="1">
        <v>0</v>
      </c>
    </row>
    <row r="198" spans="1:104">
      <c r="A198" s="1" t="s">
        <v>479</v>
      </c>
      <c r="B198" s="1" t="s">
        <v>480</v>
      </c>
      <c r="C198" s="1">
        <v>0</v>
      </c>
      <c r="E198" s="1">
        <v>0</v>
      </c>
      <c r="F198" s="1">
        <v>0</v>
      </c>
      <c r="G198" s="1">
        <v>0</v>
      </c>
      <c r="H198" s="1">
        <v>0</v>
      </c>
      <c r="I198" s="1">
        <v>0</v>
      </c>
      <c r="J198" s="1">
        <v>0</v>
      </c>
      <c r="K198" s="1">
        <v>0</v>
      </c>
      <c r="L198" s="1">
        <v>0</v>
      </c>
      <c r="M198" s="1">
        <v>0</v>
      </c>
      <c r="N198" s="1">
        <v>0</v>
      </c>
      <c r="O198" s="1">
        <v>0</v>
      </c>
      <c r="P198" s="1">
        <v>0</v>
      </c>
      <c r="Q198" s="1">
        <v>0</v>
      </c>
      <c r="R198" s="1">
        <v>0</v>
      </c>
      <c r="S198" s="1">
        <v>0</v>
      </c>
      <c r="T198" s="1">
        <v>0</v>
      </c>
      <c r="V198" s="1">
        <v>0</v>
      </c>
      <c r="W198" s="1">
        <v>0</v>
      </c>
      <c r="X198" s="1">
        <v>0</v>
      </c>
      <c r="Z198" s="1">
        <v>0</v>
      </c>
      <c r="AA198" s="1">
        <v>0</v>
      </c>
      <c r="AB198" s="1">
        <v>0</v>
      </c>
      <c r="AC198" s="1">
        <v>0</v>
      </c>
      <c r="AD198" s="1">
        <v>0</v>
      </c>
      <c r="AE198" s="1">
        <v>0</v>
      </c>
      <c r="AF198" s="1">
        <v>0</v>
      </c>
      <c r="AG198" s="1">
        <v>0</v>
      </c>
      <c r="AH198" s="1">
        <v>0</v>
      </c>
      <c r="AI198" s="1">
        <v>0</v>
      </c>
      <c r="AJ198" s="1">
        <v>0</v>
      </c>
      <c r="AK198" s="1">
        <v>0</v>
      </c>
      <c r="AL198" s="1">
        <v>0</v>
      </c>
      <c r="AM198" s="1">
        <v>0</v>
      </c>
      <c r="AN198" s="1">
        <v>0</v>
      </c>
      <c r="AO198" s="1">
        <v>0</v>
      </c>
      <c r="AP198" s="1">
        <v>0</v>
      </c>
      <c r="AQ198" s="1">
        <v>0</v>
      </c>
      <c r="AS198" s="1">
        <v>0</v>
      </c>
      <c r="AT198" s="1">
        <v>0</v>
      </c>
      <c r="AU198" s="1">
        <v>0</v>
      </c>
      <c r="AV198" s="1">
        <v>0</v>
      </c>
      <c r="AX198" s="1">
        <v>0</v>
      </c>
      <c r="AY198" s="1">
        <v>0</v>
      </c>
      <c r="AZ198" s="1">
        <v>0</v>
      </c>
      <c r="BA198" s="1">
        <v>0</v>
      </c>
      <c r="BB198" s="1">
        <v>0</v>
      </c>
      <c r="BC198" s="1">
        <v>0</v>
      </c>
      <c r="BD198" s="1">
        <v>0</v>
      </c>
      <c r="BF198" s="1">
        <v>0</v>
      </c>
      <c r="BG198" s="1">
        <v>0</v>
      </c>
      <c r="BH198" s="1">
        <v>0</v>
      </c>
      <c r="BI198" s="1">
        <v>0</v>
      </c>
      <c r="BJ198" s="1">
        <v>0</v>
      </c>
      <c r="BK198" s="1">
        <v>0</v>
      </c>
      <c r="BL198" s="1">
        <v>0</v>
      </c>
      <c r="BM198" s="1">
        <v>0</v>
      </c>
      <c r="BN198" s="1">
        <v>0</v>
      </c>
      <c r="BO198" s="1">
        <v>0</v>
      </c>
      <c r="BP198" s="1">
        <v>0</v>
      </c>
      <c r="BQ198" s="1">
        <v>0</v>
      </c>
      <c r="BR198" s="1">
        <v>0</v>
      </c>
      <c r="BS198" s="1">
        <v>0</v>
      </c>
      <c r="BT198" s="1">
        <v>0</v>
      </c>
      <c r="BU198" s="1">
        <v>0</v>
      </c>
      <c r="BV198" s="1">
        <v>0</v>
      </c>
      <c r="BW198" s="1">
        <v>0</v>
      </c>
      <c r="BX198" s="1">
        <v>0</v>
      </c>
      <c r="BY198" s="1">
        <v>0</v>
      </c>
      <c r="BZ198" s="1">
        <v>0</v>
      </c>
      <c r="CA198" s="1">
        <v>0</v>
      </c>
      <c r="CB198" s="1">
        <v>0</v>
      </c>
      <c r="CC198" s="1">
        <v>0</v>
      </c>
      <c r="CD198" s="1">
        <v>0</v>
      </c>
      <c r="CE198" s="1">
        <v>0</v>
      </c>
      <c r="CF198" s="1">
        <v>0</v>
      </c>
      <c r="CG198" s="1">
        <v>0</v>
      </c>
      <c r="CH198" s="1">
        <v>0</v>
      </c>
      <c r="CI198" s="1">
        <v>0</v>
      </c>
      <c r="CJ198" s="1">
        <v>0</v>
      </c>
      <c r="CK198" s="1">
        <v>0</v>
      </c>
      <c r="CL198" s="1">
        <v>0</v>
      </c>
      <c r="CM198" s="1">
        <v>0</v>
      </c>
      <c r="CN198" s="1">
        <v>0</v>
      </c>
      <c r="CO198" s="1">
        <v>0</v>
      </c>
      <c r="CP198" s="1">
        <v>0</v>
      </c>
      <c r="CQ198" s="1">
        <v>0</v>
      </c>
      <c r="CR198" s="1">
        <v>0</v>
      </c>
      <c r="CS198" s="1">
        <v>0</v>
      </c>
      <c r="CT198" s="1">
        <v>0</v>
      </c>
      <c r="CV198" s="1">
        <v>0</v>
      </c>
      <c r="CW198" s="1">
        <v>0</v>
      </c>
      <c r="CX198" s="1">
        <v>0</v>
      </c>
      <c r="CY198" s="1">
        <v>0</v>
      </c>
      <c r="CZ198" s="1">
        <v>0</v>
      </c>
    </row>
    <row r="199" spans="1:104">
      <c r="A199" s="1" t="s">
        <v>481</v>
      </c>
      <c r="B199" s="1" t="s">
        <v>482</v>
      </c>
      <c r="C199" s="1">
        <v>0</v>
      </c>
      <c r="E199" s="1">
        <v>0</v>
      </c>
      <c r="F199" s="1">
        <v>0</v>
      </c>
      <c r="G199" s="1">
        <v>0</v>
      </c>
      <c r="H199" s="1">
        <v>0</v>
      </c>
      <c r="I199" s="1">
        <v>0</v>
      </c>
      <c r="J199" s="1">
        <v>0</v>
      </c>
      <c r="K199" s="1">
        <v>0</v>
      </c>
      <c r="L199" s="1">
        <v>0</v>
      </c>
      <c r="M199" s="1">
        <v>0</v>
      </c>
      <c r="N199" s="1">
        <v>0</v>
      </c>
      <c r="O199" s="1">
        <v>0</v>
      </c>
      <c r="P199" s="1">
        <v>0</v>
      </c>
      <c r="Q199" s="1">
        <v>0</v>
      </c>
      <c r="R199" s="1">
        <v>0</v>
      </c>
      <c r="S199" s="1">
        <v>0</v>
      </c>
      <c r="T199" s="1">
        <v>0</v>
      </c>
      <c r="V199" s="1">
        <v>0</v>
      </c>
      <c r="W199" s="1">
        <v>0</v>
      </c>
      <c r="X199" s="1">
        <v>0</v>
      </c>
      <c r="Z199" s="1">
        <v>0</v>
      </c>
      <c r="AA199" s="1">
        <v>0</v>
      </c>
      <c r="AB199" s="1">
        <v>0</v>
      </c>
      <c r="AC199" s="1">
        <v>0</v>
      </c>
      <c r="AD199" s="1">
        <v>0</v>
      </c>
      <c r="AE199" s="1">
        <v>0</v>
      </c>
      <c r="AF199" s="1">
        <v>0</v>
      </c>
      <c r="AG199" s="1">
        <v>0</v>
      </c>
      <c r="AH199" s="1">
        <v>0</v>
      </c>
      <c r="AI199" s="1">
        <v>0</v>
      </c>
      <c r="AJ199" s="1">
        <v>0</v>
      </c>
      <c r="AK199" s="1">
        <v>0</v>
      </c>
      <c r="AL199" s="1">
        <v>0</v>
      </c>
      <c r="AM199" s="1">
        <v>0</v>
      </c>
      <c r="AN199" s="1">
        <v>0</v>
      </c>
      <c r="AO199" s="1">
        <v>0</v>
      </c>
      <c r="AP199" s="1">
        <v>0</v>
      </c>
      <c r="AQ199" s="1">
        <v>0</v>
      </c>
      <c r="AS199" s="1">
        <v>0</v>
      </c>
      <c r="AT199" s="1">
        <v>0</v>
      </c>
      <c r="AU199" s="1">
        <v>0</v>
      </c>
      <c r="AV199" s="1">
        <v>0</v>
      </c>
      <c r="AX199" s="1">
        <v>0</v>
      </c>
      <c r="AY199" s="1">
        <v>0</v>
      </c>
      <c r="AZ199" s="1">
        <v>0</v>
      </c>
      <c r="BA199" s="1">
        <v>0</v>
      </c>
      <c r="BB199" s="1">
        <v>0</v>
      </c>
      <c r="BC199" s="1">
        <v>0</v>
      </c>
      <c r="BD199" s="1">
        <v>0</v>
      </c>
      <c r="BF199" s="1">
        <v>0</v>
      </c>
      <c r="BG199" s="1">
        <v>0</v>
      </c>
      <c r="BH199" s="1">
        <v>0</v>
      </c>
      <c r="BI199" s="1">
        <v>0</v>
      </c>
      <c r="BJ199" s="1">
        <v>0</v>
      </c>
      <c r="BK199" s="1">
        <v>0</v>
      </c>
      <c r="BL199" s="1">
        <v>0</v>
      </c>
      <c r="BM199" s="1">
        <v>0</v>
      </c>
      <c r="BN199" s="1">
        <v>0</v>
      </c>
      <c r="BO199" s="1">
        <v>0</v>
      </c>
      <c r="BP199" s="1">
        <v>0</v>
      </c>
      <c r="BQ199" s="1">
        <v>0</v>
      </c>
      <c r="BR199" s="1">
        <v>0</v>
      </c>
      <c r="BS199" s="1">
        <v>0</v>
      </c>
      <c r="BT199" s="1">
        <v>0</v>
      </c>
      <c r="BU199" s="1">
        <v>0</v>
      </c>
      <c r="BV199" s="1">
        <v>0</v>
      </c>
      <c r="BW199" s="1">
        <v>0</v>
      </c>
      <c r="BX199" s="1">
        <v>0</v>
      </c>
      <c r="BY199" s="1">
        <v>0</v>
      </c>
      <c r="BZ199" s="1">
        <v>0</v>
      </c>
      <c r="CA199" s="1">
        <v>0</v>
      </c>
      <c r="CB199" s="1">
        <v>0</v>
      </c>
      <c r="CC199" s="1">
        <v>0</v>
      </c>
      <c r="CD199" s="1">
        <v>0</v>
      </c>
      <c r="CE199" s="1">
        <v>0</v>
      </c>
      <c r="CF199" s="1">
        <v>0</v>
      </c>
      <c r="CG199" s="1">
        <v>0</v>
      </c>
      <c r="CH199" s="1">
        <v>0</v>
      </c>
      <c r="CI199" s="1">
        <v>0</v>
      </c>
      <c r="CJ199" s="1">
        <v>0</v>
      </c>
      <c r="CK199" s="1">
        <v>0</v>
      </c>
      <c r="CL199" s="1">
        <v>0</v>
      </c>
      <c r="CM199" s="1">
        <v>0</v>
      </c>
      <c r="CN199" s="1">
        <v>0</v>
      </c>
      <c r="CO199" s="1">
        <v>0</v>
      </c>
      <c r="CP199" s="1">
        <v>0</v>
      </c>
      <c r="CQ199" s="1">
        <v>0</v>
      </c>
      <c r="CR199" s="1">
        <v>0</v>
      </c>
      <c r="CS199" s="1">
        <v>0</v>
      </c>
      <c r="CT199" s="1">
        <v>0</v>
      </c>
      <c r="CV199" s="1">
        <v>0</v>
      </c>
      <c r="CW199" s="1">
        <v>0</v>
      </c>
      <c r="CX199" s="1">
        <v>0</v>
      </c>
      <c r="CY199" s="1">
        <v>0</v>
      </c>
      <c r="CZ199" s="1">
        <v>0</v>
      </c>
    </row>
    <row r="200" spans="1:104">
      <c r="A200" s="1" t="s">
        <v>483</v>
      </c>
      <c r="B200" s="1" t="s">
        <v>217</v>
      </c>
    </row>
    <row r="201" spans="1:104">
      <c r="A201" s="1" t="s">
        <v>484</v>
      </c>
      <c r="B201" s="1" t="s">
        <v>485</v>
      </c>
      <c r="C201" s="4">
        <v>172971</v>
      </c>
      <c r="D201" s="4">
        <v>559913</v>
      </c>
      <c r="E201" s="4">
        <v>33211</v>
      </c>
      <c r="F201" s="1">
        <v>0</v>
      </c>
      <c r="G201" s="4">
        <v>40000</v>
      </c>
      <c r="H201" s="4">
        <v>20080</v>
      </c>
      <c r="I201" s="4">
        <v>58976</v>
      </c>
      <c r="J201" s="4">
        <v>40782</v>
      </c>
      <c r="K201" s="4">
        <v>205976</v>
      </c>
      <c r="L201" s="1">
        <v>0</v>
      </c>
      <c r="M201" s="4">
        <v>160089</v>
      </c>
      <c r="N201" s="1">
        <v>0</v>
      </c>
      <c r="O201" s="4">
        <v>26140</v>
      </c>
      <c r="P201" s="4">
        <v>27776</v>
      </c>
      <c r="Q201" s="4">
        <v>30133</v>
      </c>
      <c r="R201" s="4">
        <v>35518</v>
      </c>
      <c r="S201" s="4">
        <v>43156</v>
      </c>
      <c r="T201" s="4">
        <v>35573</v>
      </c>
      <c r="V201" s="4">
        <v>33107</v>
      </c>
      <c r="W201" s="4">
        <v>351978</v>
      </c>
      <c r="X201" s="4">
        <v>37476</v>
      </c>
      <c r="Y201" s="4">
        <v>684765</v>
      </c>
      <c r="Z201" s="4">
        <v>239723</v>
      </c>
      <c r="AA201" s="4">
        <v>108525</v>
      </c>
      <c r="AB201" s="4">
        <v>141470</v>
      </c>
      <c r="AC201" s="4">
        <v>36908</v>
      </c>
      <c r="AD201" s="4">
        <v>45526</v>
      </c>
      <c r="AE201" s="4">
        <v>27277</v>
      </c>
      <c r="AF201" s="4">
        <v>34140</v>
      </c>
      <c r="AG201" s="4">
        <v>138468</v>
      </c>
      <c r="AH201" s="4">
        <v>185170</v>
      </c>
      <c r="AI201" s="1">
        <v>0</v>
      </c>
      <c r="AJ201" s="4">
        <v>35518</v>
      </c>
      <c r="AK201" s="1">
        <v>0</v>
      </c>
      <c r="AL201" s="4">
        <v>127235</v>
      </c>
      <c r="AM201" s="4">
        <v>284473</v>
      </c>
      <c r="AN201" s="4">
        <v>40269</v>
      </c>
      <c r="AO201" s="4">
        <v>35518</v>
      </c>
      <c r="AP201" s="4">
        <v>57976</v>
      </c>
      <c r="AQ201" s="4">
        <v>84598</v>
      </c>
      <c r="AR201" s="4">
        <v>154586</v>
      </c>
      <c r="AS201" s="4">
        <v>35518</v>
      </c>
      <c r="AT201" s="4">
        <v>65325</v>
      </c>
      <c r="AU201" s="1">
        <v>0</v>
      </c>
      <c r="AV201" s="4">
        <v>35518</v>
      </c>
      <c r="AW201" s="4">
        <v>163992</v>
      </c>
      <c r="AX201" s="4">
        <v>939904</v>
      </c>
      <c r="AY201" s="1">
        <v>0</v>
      </c>
      <c r="AZ201" s="1">
        <v>0</v>
      </c>
      <c r="BA201" s="4">
        <v>22296</v>
      </c>
      <c r="BB201" s="1">
        <v>0</v>
      </c>
      <c r="BC201" s="4">
        <v>44092</v>
      </c>
      <c r="BD201" s="4">
        <v>29428</v>
      </c>
      <c r="BE201" s="4">
        <v>735969</v>
      </c>
      <c r="BF201" s="1">
        <v>0</v>
      </c>
      <c r="BG201" s="4">
        <v>216687</v>
      </c>
      <c r="BH201" s="4">
        <v>191546</v>
      </c>
      <c r="BI201" s="4">
        <v>115730</v>
      </c>
      <c r="BJ201" s="4">
        <v>58062</v>
      </c>
      <c r="BK201" s="4">
        <v>58587</v>
      </c>
      <c r="BL201" s="4">
        <v>290900</v>
      </c>
      <c r="BM201" s="4">
        <v>247865</v>
      </c>
      <c r="BN201" s="4">
        <v>131332</v>
      </c>
      <c r="BO201" s="4">
        <v>56735</v>
      </c>
      <c r="BP201" s="4">
        <v>227321</v>
      </c>
      <c r="BQ201" s="4">
        <v>124997</v>
      </c>
      <c r="BR201" s="1">
        <v>0</v>
      </c>
      <c r="BS201" s="4">
        <v>116991</v>
      </c>
      <c r="BT201" s="4">
        <v>23060</v>
      </c>
      <c r="BU201" s="4">
        <v>110033</v>
      </c>
      <c r="BV201" s="4">
        <v>150383</v>
      </c>
      <c r="BW201" s="4">
        <v>82337</v>
      </c>
      <c r="BX201" s="4">
        <v>86839</v>
      </c>
      <c r="BY201" s="4">
        <v>152116</v>
      </c>
      <c r="BZ201" s="1">
        <v>0</v>
      </c>
      <c r="CA201" s="1">
        <v>0</v>
      </c>
      <c r="CB201" s="4">
        <v>215249</v>
      </c>
      <c r="CC201" s="4">
        <v>287247</v>
      </c>
      <c r="CD201" s="4">
        <v>275964</v>
      </c>
      <c r="CE201" s="4">
        <v>133948</v>
      </c>
      <c r="CF201" s="4">
        <v>64558</v>
      </c>
      <c r="CG201" s="4">
        <v>94290</v>
      </c>
      <c r="CH201" s="4">
        <v>38844</v>
      </c>
      <c r="CI201" s="4">
        <v>55850</v>
      </c>
      <c r="CJ201" s="4">
        <v>82908</v>
      </c>
      <c r="CK201" s="4">
        <v>144416</v>
      </c>
      <c r="CL201" s="4">
        <v>123136</v>
      </c>
      <c r="CM201" s="4">
        <v>35518</v>
      </c>
      <c r="CN201" s="4">
        <v>42706</v>
      </c>
      <c r="CO201" s="4">
        <v>35518</v>
      </c>
      <c r="CP201" s="4">
        <v>301486</v>
      </c>
      <c r="CQ201" s="4">
        <v>81068</v>
      </c>
      <c r="CR201" s="4">
        <v>138483</v>
      </c>
      <c r="CS201" s="4">
        <v>91602</v>
      </c>
      <c r="CT201" s="4">
        <v>82757</v>
      </c>
      <c r="CU201" s="4">
        <v>256951</v>
      </c>
      <c r="CV201" s="4">
        <v>124201</v>
      </c>
      <c r="CW201" s="4">
        <v>316783</v>
      </c>
      <c r="CX201" s="4">
        <v>65236</v>
      </c>
      <c r="CY201" s="1">
        <v>0</v>
      </c>
      <c r="CZ201" s="4">
        <v>54031</v>
      </c>
    </row>
    <row r="202" spans="1:104">
      <c r="A202" s="1" t="s">
        <v>486</v>
      </c>
      <c r="B202" s="1" t="s">
        <v>487</v>
      </c>
    </row>
    <row r="203" spans="1:104">
      <c r="A203" s="1" t="s">
        <v>488</v>
      </c>
      <c r="B203" s="1" t="s">
        <v>489</v>
      </c>
      <c r="C203" s="4">
        <v>1113363</v>
      </c>
      <c r="D203" s="4">
        <v>8764250</v>
      </c>
      <c r="E203" s="4">
        <v>1307719</v>
      </c>
      <c r="F203" s="1">
        <v>0</v>
      </c>
      <c r="G203" s="4">
        <v>1626406</v>
      </c>
      <c r="H203" s="4">
        <v>789329</v>
      </c>
      <c r="I203" s="4">
        <v>848770</v>
      </c>
      <c r="J203" s="4">
        <v>729542</v>
      </c>
      <c r="K203" s="4">
        <v>3601465</v>
      </c>
      <c r="L203" s="1">
        <v>0</v>
      </c>
      <c r="M203" s="1">
        <v>0</v>
      </c>
      <c r="N203" s="1">
        <v>0</v>
      </c>
      <c r="O203" s="4">
        <v>595778</v>
      </c>
      <c r="P203" s="4">
        <v>648380</v>
      </c>
      <c r="Q203" s="4">
        <v>538683</v>
      </c>
      <c r="R203" s="4">
        <v>592895</v>
      </c>
      <c r="S203" s="4">
        <v>1215905</v>
      </c>
      <c r="T203" s="1">
        <v>0</v>
      </c>
      <c r="U203" s="4">
        <v>5809855</v>
      </c>
      <c r="V203" s="1">
        <v>0</v>
      </c>
      <c r="W203" s="4">
        <v>7310002</v>
      </c>
      <c r="X203" s="4">
        <v>671615</v>
      </c>
      <c r="Y203" s="4">
        <v>16893364</v>
      </c>
      <c r="Z203" s="4">
        <v>2827126</v>
      </c>
      <c r="AA203" s="4">
        <v>2459213</v>
      </c>
      <c r="AB203" s="4">
        <v>2875835</v>
      </c>
      <c r="AC203" s="4">
        <v>589096</v>
      </c>
      <c r="AD203" s="4">
        <v>1558079</v>
      </c>
      <c r="AE203" s="4">
        <v>365079</v>
      </c>
      <c r="AF203" s="1">
        <v>0</v>
      </c>
      <c r="AG203" s="4">
        <v>3216358</v>
      </c>
      <c r="AH203" s="4">
        <v>4106966</v>
      </c>
      <c r="AI203" s="1">
        <v>0</v>
      </c>
      <c r="AJ203" s="4">
        <v>638112</v>
      </c>
      <c r="AK203" s="4">
        <v>2506765</v>
      </c>
      <c r="AL203" s="1">
        <v>0</v>
      </c>
      <c r="AM203" s="4">
        <v>2848503</v>
      </c>
      <c r="AN203" s="4">
        <v>653747</v>
      </c>
      <c r="AO203" s="1">
        <v>0</v>
      </c>
      <c r="AP203" s="4">
        <v>992754</v>
      </c>
      <c r="AQ203" s="4">
        <v>1306343</v>
      </c>
      <c r="AR203" s="4">
        <v>5024502</v>
      </c>
      <c r="AS203" s="4">
        <v>563036</v>
      </c>
      <c r="AT203" s="4">
        <v>2109617</v>
      </c>
      <c r="AU203" s="4">
        <v>677230</v>
      </c>
      <c r="AV203" s="4">
        <v>480376</v>
      </c>
      <c r="AW203" s="4">
        <v>3182488</v>
      </c>
      <c r="AX203" s="4">
        <v>19085601</v>
      </c>
      <c r="AY203" s="4">
        <v>3368985</v>
      </c>
      <c r="AZ203" s="4">
        <v>519119</v>
      </c>
      <c r="BA203" s="4">
        <v>322535</v>
      </c>
      <c r="BB203" s="1">
        <v>0</v>
      </c>
      <c r="BC203" s="4">
        <v>905271</v>
      </c>
      <c r="BD203" s="4">
        <v>665021</v>
      </c>
      <c r="BE203" s="4">
        <v>16308631</v>
      </c>
      <c r="BF203" s="4">
        <v>2535520</v>
      </c>
      <c r="BG203" s="4">
        <v>2528148</v>
      </c>
      <c r="BH203" s="4">
        <v>3698006</v>
      </c>
      <c r="BI203" s="4">
        <v>1829690</v>
      </c>
      <c r="BJ203" s="4">
        <v>1330074</v>
      </c>
      <c r="BK203" s="4">
        <v>1325803</v>
      </c>
      <c r="BL203" s="4">
        <v>3451202</v>
      </c>
      <c r="BM203" s="4">
        <v>2739898</v>
      </c>
      <c r="BN203" s="4">
        <v>885808</v>
      </c>
      <c r="BO203" s="4">
        <v>1163689</v>
      </c>
      <c r="BP203" s="4">
        <v>2142783</v>
      </c>
      <c r="BQ203" s="4">
        <v>623865</v>
      </c>
      <c r="BR203" s="1">
        <v>0</v>
      </c>
      <c r="BS203" s="4">
        <v>3207064</v>
      </c>
      <c r="BT203" s="4">
        <v>2201701</v>
      </c>
      <c r="BU203" s="4">
        <v>1878465</v>
      </c>
      <c r="BV203" s="4">
        <v>2822073</v>
      </c>
      <c r="BW203" s="4">
        <v>2050625</v>
      </c>
      <c r="BX203" s="4">
        <v>1286390</v>
      </c>
      <c r="BY203" s="4">
        <v>3989314</v>
      </c>
      <c r="BZ203" s="1">
        <v>0</v>
      </c>
      <c r="CA203" s="1">
        <v>0</v>
      </c>
      <c r="CB203" s="4">
        <v>3455825</v>
      </c>
      <c r="CC203" s="4">
        <v>10429393</v>
      </c>
      <c r="CD203" s="4">
        <v>4893706</v>
      </c>
      <c r="CE203" s="4">
        <v>891460</v>
      </c>
      <c r="CF203" s="4">
        <v>1310882</v>
      </c>
      <c r="CG203" s="4">
        <v>2185474</v>
      </c>
      <c r="CH203" s="4">
        <v>729249</v>
      </c>
      <c r="CI203" s="4">
        <v>723731</v>
      </c>
      <c r="CJ203" s="4">
        <v>1397455</v>
      </c>
      <c r="CK203" s="4">
        <v>2877828</v>
      </c>
      <c r="CL203" s="4">
        <v>3410220</v>
      </c>
      <c r="CM203" s="1">
        <v>0</v>
      </c>
      <c r="CN203" s="1">
        <v>0</v>
      </c>
      <c r="CO203" s="1">
        <v>0</v>
      </c>
      <c r="CP203" s="4">
        <v>7275030</v>
      </c>
      <c r="CQ203" s="4">
        <v>1546092</v>
      </c>
      <c r="CR203" s="4">
        <v>3741725</v>
      </c>
      <c r="CS203" s="4">
        <v>1642284</v>
      </c>
      <c r="CT203" s="4">
        <v>1208836</v>
      </c>
      <c r="CU203" s="4">
        <v>4450974</v>
      </c>
      <c r="CV203" s="4">
        <v>827165</v>
      </c>
      <c r="CW203" s="4">
        <v>8993691</v>
      </c>
      <c r="CX203" s="4">
        <v>3645398</v>
      </c>
      <c r="CY203" s="4">
        <v>1866543</v>
      </c>
      <c r="CZ203" s="4">
        <v>999734</v>
      </c>
    </row>
    <row r="204" spans="1:104">
      <c r="A204" s="1" t="s">
        <v>490</v>
      </c>
      <c r="B204" s="1" t="s">
        <v>491</v>
      </c>
      <c r="C204" s="4">
        <v>33735</v>
      </c>
      <c r="E204" s="4">
        <v>26617</v>
      </c>
      <c r="F204" s="1">
        <v>0</v>
      </c>
      <c r="G204" s="1">
        <v>0</v>
      </c>
      <c r="H204" s="1">
        <v>0</v>
      </c>
      <c r="I204" s="1">
        <v>0</v>
      </c>
      <c r="J204" s="1">
        <v>0</v>
      </c>
      <c r="K204" s="1">
        <v>0</v>
      </c>
      <c r="L204" s="1">
        <v>0</v>
      </c>
      <c r="M204" s="1">
        <v>0</v>
      </c>
      <c r="N204" s="1">
        <v>0</v>
      </c>
      <c r="O204" s="4">
        <v>29575</v>
      </c>
      <c r="P204" s="4">
        <v>16894</v>
      </c>
      <c r="Q204" s="4">
        <v>18506</v>
      </c>
      <c r="R204" s="4">
        <v>23201</v>
      </c>
      <c r="S204" s="4">
        <v>40897</v>
      </c>
      <c r="T204" s="1">
        <v>0</v>
      </c>
      <c r="V204" s="1">
        <v>0</v>
      </c>
      <c r="W204" s="1">
        <v>0</v>
      </c>
      <c r="X204" s="4">
        <v>31026</v>
      </c>
      <c r="Z204" s="1">
        <v>0</v>
      </c>
      <c r="AA204" s="4">
        <v>73302</v>
      </c>
      <c r="AB204" s="4">
        <v>137273</v>
      </c>
      <c r="AC204" s="4">
        <v>15721</v>
      </c>
      <c r="AD204" s="4">
        <v>70021</v>
      </c>
      <c r="AE204" s="4">
        <v>28522</v>
      </c>
      <c r="AF204" s="1">
        <v>0</v>
      </c>
      <c r="AG204" s="4">
        <v>106397</v>
      </c>
      <c r="AH204" s="1">
        <v>0</v>
      </c>
      <c r="AI204" s="1">
        <v>0</v>
      </c>
      <c r="AJ204" s="4">
        <v>45048</v>
      </c>
      <c r="AK204" s="4">
        <v>3465</v>
      </c>
      <c r="AL204" s="1">
        <v>0</v>
      </c>
      <c r="AM204" s="1">
        <v>0</v>
      </c>
      <c r="AN204" s="4">
        <v>46063</v>
      </c>
      <c r="AO204" s="1">
        <v>0</v>
      </c>
      <c r="AP204" s="4">
        <v>69735</v>
      </c>
      <c r="AQ204" s="4">
        <v>55666</v>
      </c>
      <c r="AS204" s="4">
        <v>22056</v>
      </c>
      <c r="AT204" s="4">
        <v>80333</v>
      </c>
      <c r="AU204" s="4">
        <v>19540</v>
      </c>
      <c r="AV204" s="4">
        <v>33066</v>
      </c>
      <c r="AX204" s="1">
        <v>0</v>
      </c>
      <c r="AY204" s="4">
        <v>111937</v>
      </c>
      <c r="AZ204" s="4">
        <v>21835</v>
      </c>
      <c r="BA204" s="4">
        <v>1554</v>
      </c>
      <c r="BB204" s="1">
        <v>0</v>
      </c>
      <c r="BC204" s="4">
        <v>47096</v>
      </c>
      <c r="BD204" s="4">
        <v>3728</v>
      </c>
      <c r="BF204" s="4">
        <v>66673</v>
      </c>
      <c r="BG204" s="1">
        <v>0</v>
      </c>
      <c r="BH204" s="4">
        <v>254474</v>
      </c>
      <c r="BI204" s="4">
        <v>129946</v>
      </c>
      <c r="BJ204" s="4">
        <v>60738</v>
      </c>
      <c r="BK204" s="4">
        <v>36113</v>
      </c>
      <c r="BL204" s="1">
        <v>0</v>
      </c>
      <c r="BM204" s="1">
        <v>0</v>
      </c>
      <c r="BN204" s="4">
        <v>40837</v>
      </c>
      <c r="BO204" s="1">
        <v>0</v>
      </c>
      <c r="BP204" s="1">
        <v>0</v>
      </c>
      <c r="BQ204" s="4">
        <v>19084</v>
      </c>
      <c r="BR204" s="1">
        <v>0</v>
      </c>
      <c r="BS204" s="4">
        <v>170345</v>
      </c>
      <c r="BT204" s="4">
        <v>73714</v>
      </c>
      <c r="BU204" s="4">
        <v>117919</v>
      </c>
      <c r="BV204" s="1">
        <v>0</v>
      </c>
      <c r="BW204" s="4">
        <v>42016</v>
      </c>
      <c r="BX204" s="4">
        <v>90872</v>
      </c>
      <c r="BY204" s="4">
        <v>191257</v>
      </c>
      <c r="BZ204" s="1">
        <v>0</v>
      </c>
      <c r="CA204" s="1">
        <v>0</v>
      </c>
      <c r="CB204" s="1">
        <v>0</v>
      </c>
      <c r="CC204" s="1">
        <v>0</v>
      </c>
      <c r="CD204" s="1">
        <v>0</v>
      </c>
      <c r="CE204" s="4">
        <v>46355</v>
      </c>
      <c r="CF204" s="1">
        <v>0</v>
      </c>
      <c r="CG204" s="1">
        <v>0</v>
      </c>
      <c r="CH204" s="1">
        <v>0</v>
      </c>
      <c r="CI204" s="1">
        <v>0</v>
      </c>
      <c r="CJ204" s="1">
        <v>0</v>
      </c>
      <c r="CK204" s="1">
        <v>0</v>
      </c>
      <c r="CL204" s="1">
        <v>0</v>
      </c>
      <c r="CM204" s="1">
        <v>0</v>
      </c>
      <c r="CN204" s="1">
        <v>0</v>
      </c>
      <c r="CO204" s="1">
        <v>0</v>
      </c>
      <c r="CP204" s="1">
        <v>0</v>
      </c>
      <c r="CQ204" s="4">
        <v>75591</v>
      </c>
      <c r="CR204" s="4">
        <v>111445</v>
      </c>
      <c r="CS204" s="1">
        <v>0</v>
      </c>
      <c r="CT204" s="1">
        <v>0</v>
      </c>
      <c r="CV204" s="1">
        <v>0</v>
      </c>
      <c r="CW204" s="1">
        <v>0</v>
      </c>
      <c r="CX204" s="1">
        <v>0</v>
      </c>
      <c r="CY204" s="1">
        <v>0</v>
      </c>
      <c r="CZ204" s="1">
        <v>0</v>
      </c>
    </row>
    <row r="205" spans="1:104">
      <c r="A205" s="1" t="s">
        <v>492</v>
      </c>
      <c r="B205" s="1" t="s">
        <v>493</v>
      </c>
      <c r="C205" s="1">
        <v>0</v>
      </c>
      <c r="E205" s="1">
        <v>0</v>
      </c>
      <c r="F205" s="1">
        <v>0</v>
      </c>
      <c r="G205" s="1">
        <v>0</v>
      </c>
      <c r="H205" s="1">
        <v>0</v>
      </c>
      <c r="I205" s="4">
        <v>60867</v>
      </c>
      <c r="J205" s="1">
        <v>0</v>
      </c>
      <c r="K205" s="1">
        <v>0</v>
      </c>
      <c r="L205" s="1">
        <v>0</v>
      </c>
      <c r="M205" s="1">
        <v>0</v>
      </c>
      <c r="N205" s="1">
        <v>0</v>
      </c>
      <c r="O205" s="1">
        <v>0</v>
      </c>
      <c r="P205" s="1">
        <v>0</v>
      </c>
      <c r="Q205" s="4">
        <v>108109</v>
      </c>
      <c r="R205" s="1">
        <v>0</v>
      </c>
      <c r="S205" s="1">
        <v>0</v>
      </c>
      <c r="T205" s="1">
        <v>0</v>
      </c>
      <c r="V205" s="1">
        <v>0</v>
      </c>
      <c r="W205" s="1">
        <v>0</v>
      </c>
      <c r="X205" s="1">
        <v>0</v>
      </c>
      <c r="Y205" s="4">
        <v>2181775</v>
      </c>
      <c r="Z205" s="4">
        <v>122554</v>
      </c>
      <c r="AA205" s="1">
        <v>0</v>
      </c>
      <c r="AB205" s="1">
        <v>0</v>
      </c>
      <c r="AC205" s="1">
        <v>0</v>
      </c>
      <c r="AD205" s="1">
        <v>0</v>
      </c>
      <c r="AE205" s="1">
        <v>0</v>
      </c>
      <c r="AF205" s="1">
        <v>0</v>
      </c>
      <c r="AG205" s="1">
        <v>0</v>
      </c>
      <c r="AH205" s="1">
        <v>0</v>
      </c>
      <c r="AI205" s="1">
        <v>0</v>
      </c>
      <c r="AJ205" s="1">
        <v>0</v>
      </c>
      <c r="AK205" s="1">
        <v>0</v>
      </c>
      <c r="AL205" s="1">
        <v>0</v>
      </c>
      <c r="AM205" s="1">
        <v>0</v>
      </c>
      <c r="AN205" s="1">
        <v>0</v>
      </c>
      <c r="AO205" s="1">
        <v>0</v>
      </c>
      <c r="AP205" s="1">
        <v>0</v>
      </c>
      <c r="AQ205" s="1">
        <v>0</v>
      </c>
      <c r="AS205" s="1">
        <v>0</v>
      </c>
      <c r="AT205" s="4">
        <v>210307</v>
      </c>
      <c r="AU205" s="4">
        <v>892589</v>
      </c>
      <c r="AV205" s="1">
        <v>0</v>
      </c>
      <c r="AW205" s="4">
        <v>191016</v>
      </c>
      <c r="AX205" s="1">
        <v>0</v>
      </c>
      <c r="AY205" s="1">
        <v>0</v>
      </c>
      <c r="AZ205" s="1">
        <v>0</v>
      </c>
      <c r="BA205" s="1">
        <v>0</v>
      </c>
      <c r="BB205" s="1">
        <v>0</v>
      </c>
      <c r="BC205" s="1">
        <v>0</v>
      </c>
      <c r="BD205" s="1">
        <v>0</v>
      </c>
      <c r="BF205" s="1">
        <v>0</v>
      </c>
      <c r="BG205" s="1">
        <v>0</v>
      </c>
      <c r="BH205" s="1">
        <v>0</v>
      </c>
      <c r="BI205" s="1">
        <v>0</v>
      </c>
      <c r="BJ205" s="1">
        <v>0</v>
      </c>
      <c r="BK205" s="4">
        <v>1569429</v>
      </c>
      <c r="BL205" s="1">
        <v>0</v>
      </c>
      <c r="BM205" s="1">
        <v>0</v>
      </c>
      <c r="BN205" s="1">
        <v>0</v>
      </c>
      <c r="BO205" s="1">
        <v>0</v>
      </c>
      <c r="BP205" s="1">
        <v>0</v>
      </c>
      <c r="BQ205" s="1">
        <v>0</v>
      </c>
      <c r="BR205" s="1">
        <v>0</v>
      </c>
      <c r="BS205" s="1">
        <v>0</v>
      </c>
      <c r="BT205" s="1">
        <v>0</v>
      </c>
      <c r="BU205" s="1">
        <v>0</v>
      </c>
      <c r="BV205" s="4">
        <v>33876</v>
      </c>
      <c r="BW205" s="1">
        <v>0</v>
      </c>
      <c r="BX205" s="1">
        <v>0</v>
      </c>
      <c r="BY205" s="1">
        <v>0</v>
      </c>
      <c r="BZ205" s="1">
        <v>0</v>
      </c>
      <c r="CA205" s="1">
        <v>0</v>
      </c>
      <c r="CB205" s="1">
        <v>0</v>
      </c>
      <c r="CC205" s="1">
        <v>0</v>
      </c>
      <c r="CD205" s="1">
        <v>0</v>
      </c>
      <c r="CE205" s="1">
        <v>0</v>
      </c>
      <c r="CF205" s="1">
        <v>0</v>
      </c>
      <c r="CG205" s="1">
        <v>0</v>
      </c>
      <c r="CH205" s="1">
        <v>0</v>
      </c>
      <c r="CI205" s="1">
        <v>0</v>
      </c>
      <c r="CJ205" s="1">
        <v>0</v>
      </c>
      <c r="CK205" s="1">
        <v>0</v>
      </c>
      <c r="CL205" s="1">
        <v>0</v>
      </c>
      <c r="CM205" s="1">
        <v>0</v>
      </c>
      <c r="CN205" s="1">
        <v>0</v>
      </c>
      <c r="CO205" s="1">
        <v>0</v>
      </c>
      <c r="CP205" s="1">
        <v>0</v>
      </c>
      <c r="CQ205" s="1">
        <v>0</v>
      </c>
      <c r="CR205" s="1">
        <v>0</v>
      </c>
      <c r="CS205" s="1">
        <v>0</v>
      </c>
      <c r="CT205" s="1">
        <v>0</v>
      </c>
      <c r="CV205" s="1">
        <v>0</v>
      </c>
      <c r="CW205" s="4">
        <v>1069358</v>
      </c>
      <c r="CX205" s="1">
        <v>0</v>
      </c>
      <c r="CY205" s="1">
        <v>0</v>
      </c>
      <c r="CZ205" s="1">
        <v>0</v>
      </c>
    </row>
    <row r="206" spans="1:104">
      <c r="A206" s="1" t="s">
        <v>494</v>
      </c>
      <c r="B206" s="1" t="s">
        <v>495</v>
      </c>
      <c r="C206" s="1">
        <v>0</v>
      </c>
      <c r="E206" s="1">
        <v>0</v>
      </c>
      <c r="F206" s="1">
        <v>0</v>
      </c>
      <c r="G206" s="1">
        <v>0</v>
      </c>
      <c r="H206" s="1">
        <v>0</v>
      </c>
      <c r="I206" s="1">
        <v>0</v>
      </c>
      <c r="J206" s="1">
        <v>0</v>
      </c>
      <c r="K206" s="1">
        <v>0</v>
      </c>
      <c r="L206" s="1">
        <v>0</v>
      </c>
      <c r="M206" s="1">
        <v>0</v>
      </c>
      <c r="N206" s="1">
        <v>0</v>
      </c>
      <c r="O206" s="1">
        <v>0</v>
      </c>
      <c r="P206" s="1">
        <v>0</v>
      </c>
      <c r="Q206" s="1">
        <v>0</v>
      </c>
      <c r="R206" s="1">
        <v>0</v>
      </c>
      <c r="S206" s="1">
        <v>0</v>
      </c>
      <c r="T206" s="1">
        <v>0</v>
      </c>
      <c r="V206" s="1">
        <v>0</v>
      </c>
      <c r="W206" s="1">
        <v>0</v>
      </c>
      <c r="X206" s="1">
        <v>0</v>
      </c>
      <c r="Z206" s="1">
        <v>0</v>
      </c>
      <c r="AA206" s="1">
        <v>0</v>
      </c>
      <c r="AB206" s="1">
        <v>0</v>
      </c>
      <c r="AC206" s="1">
        <v>0</v>
      </c>
      <c r="AD206" s="1">
        <v>0</v>
      </c>
      <c r="AE206" s="1">
        <v>0</v>
      </c>
      <c r="AF206" s="1">
        <v>0</v>
      </c>
      <c r="AG206" s="1">
        <v>0</v>
      </c>
      <c r="AH206" s="1">
        <v>0</v>
      </c>
      <c r="AI206" s="1">
        <v>0</v>
      </c>
      <c r="AJ206" s="1">
        <v>0</v>
      </c>
      <c r="AK206" s="1">
        <v>0</v>
      </c>
      <c r="AL206" s="1">
        <v>0</v>
      </c>
      <c r="AM206" s="1">
        <v>0</v>
      </c>
      <c r="AN206" s="1">
        <v>0</v>
      </c>
      <c r="AO206" s="1">
        <v>0</v>
      </c>
      <c r="AP206" s="1">
        <v>0</v>
      </c>
      <c r="AQ206" s="1">
        <v>0</v>
      </c>
      <c r="AS206" s="1">
        <v>0</v>
      </c>
      <c r="AT206" s="1">
        <v>0</v>
      </c>
      <c r="AU206" s="1">
        <v>0</v>
      </c>
      <c r="AV206" s="1">
        <v>0</v>
      </c>
      <c r="AX206" s="1">
        <v>0</v>
      </c>
      <c r="AY206" s="1">
        <v>0</v>
      </c>
      <c r="AZ206" s="1">
        <v>0</v>
      </c>
      <c r="BA206" s="1">
        <v>0</v>
      </c>
      <c r="BB206" s="1">
        <v>0</v>
      </c>
      <c r="BC206" s="1">
        <v>0</v>
      </c>
      <c r="BD206" s="1">
        <v>0</v>
      </c>
      <c r="BF206" s="1">
        <v>0</v>
      </c>
      <c r="BG206" s="1">
        <v>0</v>
      </c>
      <c r="BH206" s="1">
        <v>0</v>
      </c>
      <c r="BI206" s="1">
        <v>0</v>
      </c>
      <c r="BJ206" s="1">
        <v>0</v>
      </c>
      <c r="BK206" s="1">
        <v>0</v>
      </c>
      <c r="BL206" s="1">
        <v>0</v>
      </c>
      <c r="BM206" s="1">
        <v>0</v>
      </c>
      <c r="BN206" s="1">
        <v>0</v>
      </c>
      <c r="BO206" s="1">
        <v>0</v>
      </c>
      <c r="BP206" s="1">
        <v>0</v>
      </c>
      <c r="BQ206" s="1">
        <v>0</v>
      </c>
      <c r="BR206" s="1">
        <v>0</v>
      </c>
      <c r="BS206" s="1">
        <v>0</v>
      </c>
      <c r="BT206" s="1">
        <v>0</v>
      </c>
      <c r="BU206" s="1">
        <v>0</v>
      </c>
      <c r="BV206" s="4">
        <v>258615</v>
      </c>
      <c r="BW206" s="1">
        <v>0</v>
      </c>
      <c r="BX206" s="1">
        <v>0</v>
      </c>
      <c r="BY206" s="1">
        <v>0</v>
      </c>
      <c r="BZ206" s="1">
        <v>0</v>
      </c>
      <c r="CA206" s="1">
        <v>0</v>
      </c>
      <c r="CB206" s="1">
        <v>0</v>
      </c>
      <c r="CC206" s="1">
        <v>0</v>
      </c>
      <c r="CD206" s="1">
        <v>0</v>
      </c>
      <c r="CE206" s="1">
        <v>0</v>
      </c>
      <c r="CF206" s="1">
        <v>0</v>
      </c>
      <c r="CG206" s="1">
        <v>0</v>
      </c>
      <c r="CH206" s="1">
        <v>0</v>
      </c>
      <c r="CI206" s="1">
        <v>0</v>
      </c>
      <c r="CJ206" s="1">
        <v>0</v>
      </c>
      <c r="CK206" s="1">
        <v>0</v>
      </c>
      <c r="CL206" s="1">
        <v>0</v>
      </c>
      <c r="CM206" s="1">
        <v>0</v>
      </c>
      <c r="CN206" s="1">
        <v>0</v>
      </c>
      <c r="CO206" s="1">
        <v>0</v>
      </c>
      <c r="CP206" s="1">
        <v>0</v>
      </c>
      <c r="CQ206" s="1">
        <v>0</v>
      </c>
      <c r="CR206" s="1">
        <v>0</v>
      </c>
      <c r="CS206" s="1">
        <v>0</v>
      </c>
      <c r="CT206" s="1">
        <v>0</v>
      </c>
      <c r="CV206" s="1">
        <v>0</v>
      </c>
      <c r="CW206" s="4">
        <v>1788252</v>
      </c>
      <c r="CX206" s="4">
        <v>506212</v>
      </c>
      <c r="CY206" s="1">
        <v>0</v>
      </c>
      <c r="CZ206" s="1">
        <v>0</v>
      </c>
    </row>
    <row r="207" spans="1:104">
      <c r="A207" s="1" t="s">
        <v>496</v>
      </c>
      <c r="B207" s="1" t="s">
        <v>497</v>
      </c>
      <c r="C207" s="1">
        <v>0</v>
      </c>
      <c r="E207" s="1">
        <v>0</v>
      </c>
      <c r="F207" s="1">
        <v>0</v>
      </c>
      <c r="G207" s="1">
        <v>0</v>
      </c>
      <c r="H207" s="1">
        <v>0</v>
      </c>
      <c r="I207" s="1">
        <v>0</v>
      </c>
      <c r="J207" s="1">
        <v>0</v>
      </c>
      <c r="K207" s="1">
        <v>0</v>
      </c>
      <c r="L207" s="1">
        <v>0</v>
      </c>
      <c r="M207" s="1">
        <v>0</v>
      </c>
      <c r="N207" s="1">
        <v>0</v>
      </c>
      <c r="O207" s="1">
        <v>0</v>
      </c>
      <c r="P207" s="1">
        <v>0</v>
      </c>
      <c r="Q207" s="1">
        <v>0</v>
      </c>
      <c r="R207" s="1">
        <v>0</v>
      </c>
      <c r="S207" s="1">
        <v>0</v>
      </c>
      <c r="T207" s="1">
        <v>0</v>
      </c>
      <c r="V207" s="1">
        <v>0</v>
      </c>
      <c r="W207" s="1">
        <v>0</v>
      </c>
      <c r="X207" s="1">
        <v>0</v>
      </c>
      <c r="Z207" s="1">
        <v>0</v>
      </c>
      <c r="AA207" s="1">
        <v>0</v>
      </c>
      <c r="AB207" s="1">
        <v>0</v>
      </c>
      <c r="AC207" s="1">
        <v>0</v>
      </c>
      <c r="AD207" s="1">
        <v>0</v>
      </c>
      <c r="AE207" s="1">
        <v>0</v>
      </c>
      <c r="AF207" s="1">
        <v>0</v>
      </c>
      <c r="AG207" s="1">
        <v>0</v>
      </c>
      <c r="AH207" s="1">
        <v>0</v>
      </c>
      <c r="AI207" s="1">
        <v>0</v>
      </c>
      <c r="AJ207" s="1">
        <v>0</v>
      </c>
      <c r="AK207" s="1">
        <v>0</v>
      </c>
      <c r="AL207" s="1">
        <v>0</v>
      </c>
      <c r="AM207" s="1">
        <v>0</v>
      </c>
      <c r="AN207" s="1">
        <v>0</v>
      </c>
      <c r="AO207" s="1">
        <v>0</v>
      </c>
      <c r="AP207" s="1">
        <v>0</v>
      </c>
      <c r="AQ207" s="1">
        <v>0</v>
      </c>
      <c r="AS207" s="1">
        <v>0</v>
      </c>
      <c r="AT207" s="1">
        <v>0</v>
      </c>
      <c r="AU207" s="1">
        <v>0</v>
      </c>
      <c r="AV207" s="1">
        <v>0</v>
      </c>
      <c r="AX207" s="1">
        <v>0</v>
      </c>
      <c r="AY207" s="1">
        <v>0</v>
      </c>
      <c r="AZ207" s="1">
        <v>0</v>
      </c>
      <c r="BA207" s="1">
        <v>0</v>
      </c>
      <c r="BB207" s="1">
        <v>0</v>
      </c>
      <c r="BC207" s="1">
        <v>0</v>
      </c>
      <c r="BD207" s="1">
        <v>0</v>
      </c>
      <c r="BF207" s="1">
        <v>0</v>
      </c>
      <c r="BG207" s="1">
        <v>0</v>
      </c>
      <c r="BH207" s="1">
        <v>0</v>
      </c>
      <c r="BI207" s="1">
        <v>0</v>
      </c>
      <c r="BJ207" s="1">
        <v>0</v>
      </c>
      <c r="BK207" s="1">
        <v>0</v>
      </c>
      <c r="BL207" s="1">
        <v>0</v>
      </c>
      <c r="BM207" s="1">
        <v>0</v>
      </c>
      <c r="BN207" s="1">
        <v>0</v>
      </c>
      <c r="BO207" s="1">
        <v>0</v>
      </c>
      <c r="BP207" s="1">
        <v>0</v>
      </c>
      <c r="BQ207" s="1">
        <v>0</v>
      </c>
      <c r="BR207" s="1">
        <v>0</v>
      </c>
      <c r="BS207" s="1">
        <v>0</v>
      </c>
      <c r="BT207" s="1">
        <v>0</v>
      </c>
      <c r="BU207" s="1">
        <v>0</v>
      </c>
      <c r="BV207" s="1">
        <v>0</v>
      </c>
      <c r="BW207" s="1">
        <v>0</v>
      </c>
      <c r="BX207" s="1">
        <v>0</v>
      </c>
      <c r="BY207" s="1">
        <v>0</v>
      </c>
      <c r="BZ207" s="1">
        <v>0</v>
      </c>
      <c r="CA207" s="1">
        <v>0</v>
      </c>
      <c r="CB207" s="1">
        <v>0</v>
      </c>
      <c r="CC207" s="1">
        <v>0</v>
      </c>
      <c r="CD207" s="1">
        <v>0</v>
      </c>
      <c r="CE207" s="1">
        <v>0</v>
      </c>
      <c r="CF207" s="1">
        <v>0</v>
      </c>
      <c r="CG207" s="1">
        <v>0</v>
      </c>
      <c r="CH207" s="1">
        <v>0</v>
      </c>
      <c r="CI207" s="1">
        <v>0</v>
      </c>
      <c r="CJ207" s="1">
        <v>0</v>
      </c>
      <c r="CK207" s="1">
        <v>0</v>
      </c>
      <c r="CL207" s="1">
        <v>0</v>
      </c>
      <c r="CM207" s="1">
        <v>0</v>
      </c>
      <c r="CN207" s="1">
        <v>0</v>
      </c>
      <c r="CO207" s="1">
        <v>0</v>
      </c>
      <c r="CP207" s="1">
        <v>0</v>
      </c>
      <c r="CQ207" s="1">
        <v>0</v>
      </c>
      <c r="CR207" s="1">
        <v>0</v>
      </c>
      <c r="CS207" s="1">
        <v>0</v>
      </c>
      <c r="CT207" s="1">
        <v>0</v>
      </c>
      <c r="CV207" s="1">
        <v>0</v>
      </c>
      <c r="CW207" s="1">
        <v>0</v>
      </c>
      <c r="CX207" s="1">
        <v>0</v>
      </c>
      <c r="CY207" s="1">
        <v>0</v>
      </c>
      <c r="CZ207" s="1">
        <v>0</v>
      </c>
    </row>
    <row r="208" spans="1:104">
      <c r="A208" s="1" t="s">
        <v>498</v>
      </c>
      <c r="B208" s="1" t="s">
        <v>499</v>
      </c>
      <c r="C208" s="4">
        <v>3068</v>
      </c>
      <c r="D208" s="4">
        <v>129246</v>
      </c>
      <c r="E208" s="4">
        <v>1097</v>
      </c>
      <c r="F208" s="1">
        <v>0</v>
      </c>
      <c r="G208" s="4">
        <v>62806</v>
      </c>
      <c r="H208" s="4">
        <v>1555</v>
      </c>
      <c r="I208" s="1">
        <v>0</v>
      </c>
      <c r="J208" s="4">
        <v>3945</v>
      </c>
      <c r="K208" s="4">
        <v>81910</v>
      </c>
      <c r="L208" s="1">
        <v>0</v>
      </c>
      <c r="M208" s="1">
        <v>0</v>
      </c>
      <c r="N208" s="1">
        <v>0</v>
      </c>
      <c r="O208" s="1">
        <v>0</v>
      </c>
      <c r="P208" s="1">
        <v>0</v>
      </c>
      <c r="Q208" s="1">
        <v>0</v>
      </c>
      <c r="R208" s="1">
        <v>0</v>
      </c>
      <c r="S208" s="1">
        <v>0</v>
      </c>
      <c r="T208" s="1">
        <v>0</v>
      </c>
      <c r="U208" s="4">
        <v>246923</v>
      </c>
      <c r="V208" s="1">
        <v>0</v>
      </c>
      <c r="W208" s="4">
        <v>188609</v>
      </c>
      <c r="X208" s="4">
        <v>15001</v>
      </c>
      <c r="Y208" s="4">
        <v>287871</v>
      </c>
      <c r="Z208" s="1">
        <v>0</v>
      </c>
      <c r="AA208" s="4">
        <v>3485</v>
      </c>
      <c r="AB208" s="4">
        <v>17523</v>
      </c>
      <c r="AC208" s="1">
        <v>0</v>
      </c>
      <c r="AD208" s="4">
        <v>7904</v>
      </c>
      <c r="AE208" s="1">
        <v>0</v>
      </c>
      <c r="AF208" s="1">
        <v>0</v>
      </c>
      <c r="AG208" s="4">
        <v>65052</v>
      </c>
      <c r="AH208" s="4">
        <v>16468</v>
      </c>
      <c r="AI208" s="1">
        <v>0</v>
      </c>
      <c r="AJ208" s="1">
        <v>0</v>
      </c>
      <c r="AK208" s="4">
        <v>8121</v>
      </c>
      <c r="AL208" s="1">
        <v>0</v>
      </c>
      <c r="AM208" s="4">
        <v>52598</v>
      </c>
      <c r="AN208" s="1">
        <v>0</v>
      </c>
      <c r="AO208" s="1">
        <v>0</v>
      </c>
      <c r="AP208" s="1">
        <v>0</v>
      </c>
      <c r="AQ208" s="4">
        <v>2329</v>
      </c>
      <c r="AR208" s="4">
        <v>19277</v>
      </c>
      <c r="AS208" s="1">
        <v>296</v>
      </c>
      <c r="AT208" s="1">
        <v>693</v>
      </c>
      <c r="AU208" s="1">
        <v>0</v>
      </c>
      <c r="AV208" s="4">
        <v>1432</v>
      </c>
      <c r="AW208" s="4">
        <v>35523</v>
      </c>
      <c r="AX208" s="4">
        <v>604593</v>
      </c>
      <c r="AY208" s="4">
        <v>76736</v>
      </c>
      <c r="AZ208" s="1">
        <v>0</v>
      </c>
      <c r="BA208" s="1">
        <v>0</v>
      </c>
      <c r="BB208" s="1">
        <v>0</v>
      </c>
      <c r="BC208" s="1">
        <v>0</v>
      </c>
      <c r="BD208" s="4">
        <v>1719</v>
      </c>
      <c r="BE208" s="4">
        <v>283118</v>
      </c>
      <c r="BF208" s="4">
        <v>51700</v>
      </c>
      <c r="BG208" s="4">
        <v>24220</v>
      </c>
      <c r="BH208" s="4">
        <v>64861</v>
      </c>
      <c r="BI208" s="4">
        <v>58864</v>
      </c>
      <c r="BJ208" s="1">
        <v>0</v>
      </c>
      <c r="BK208" s="1">
        <v>0</v>
      </c>
      <c r="BL208" s="4">
        <v>69673</v>
      </c>
      <c r="BM208" s="4">
        <v>114273</v>
      </c>
      <c r="BN208" s="4">
        <v>2138</v>
      </c>
      <c r="BO208" s="4">
        <v>19331</v>
      </c>
      <c r="BP208" s="4">
        <v>29280</v>
      </c>
      <c r="BQ208" s="1">
        <v>0</v>
      </c>
      <c r="BR208" s="1">
        <v>0</v>
      </c>
      <c r="BS208" s="4">
        <v>8396</v>
      </c>
      <c r="BT208" s="1">
        <v>0</v>
      </c>
      <c r="BU208" s="4">
        <v>44079</v>
      </c>
      <c r="BV208" s="1">
        <v>0</v>
      </c>
      <c r="BW208" s="1">
        <v>0</v>
      </c>
      <c r="BX208" s="1">
        <v>0</v>
      </c>
      <c r="BY208" s="4">
        <v>10896</v>
      </c>
      <c r="BZ208" s="1">
        <v>0</v>
      </c>
      <c r="CA208" s="1">
        <v>0</v>
      </c>
      <c r="CB208" s="4">
        <v>45057</v>
      </c>
      <c r="CC208" s="4">
        <v>67313</v>
      </c>
      <c r="CD208" s="4">
        <v>84514</v>
      </c>
      <c r="CE208" s="4">
        <v>47797</v>
      </c>
      <c r="CF208" s="4">
        <v>14433</v>
      </c>
      <c r="CG208" s="4">
        <v>70557</v>
      </c>
      <c r="CH208" s="4">
        <v>15249</v>
      </c>
      <c r="CI208" s="4">
        <v>6474</v>
      </c>
      <c r="CJ208" s="4">
        <v>45646</v>
      </c>
      <c r="CK208" s="4">
        <v>154127</v>
      </c>
      <c r="CL208" s="4">
        <v>38024</v>
      </c>
      <c r="CM208" s="1">
        <v>0</v>
      </c>
      <c r="CN208" s="1">
        <v>0</v>
      </c>
      <c r="CO208" s="1">
        <v>0</v>
      </c>
      <c r="CP208" s="4">
        <v>43139</v>
      </c>
      <c r="CQ208" s="1">
        <v>0</v>
      </c>
      <c r="CR208" s="1">
        <v>0</v>
      </c>
      <c r="CS208" s="4">
        <v>5913</v>
      </c>
      <c r="CT208" s="4">
        <v>11062</v>
      </c>
      <c r="CU208" s="4">
        <v>89821</v>
      </c>
      <c r="CV208" s="4">
        <v>57398</v>
      </c>
      <c r="CW208" s="4">
        <v>21376</v>
      </c>
      <c r="CX208" s="4">
        <v>3192</v>
      </c>
      <c r="CY208" s="1">
        <v>0</v>
      </c>
      <c r="CZ208" s="1">
        <v>0</v>
      </c>
    </row>
    <row r="209" spans="1:104">
      <c r="A209" s="1" t="s">
        <v>500</v>
      </c>
      <c r="B209" s="1" t="s">
        <v>501</v>
      </c>
      <c r="C209" s="1">
        <v>0</v>
      </c>
      <c r="E209" s="1">
        <v>0</v>
      </c>
      <c r="F209" s="1">
        <v>0</v>
      </c>
      <c r="G209" s="1">
        <v>0</v>
      </c>
      <c r="H209" s="1">
        <v>0</v>
      </c>
      <c r="I209" s="4">
        <v>4862</v>
      </c>
      <c r="J209" s="1">
        <v>0</v>
      </c>
      <c r="K209" s="1">
        <v>0</v>
      </c>
      <c r="L209" s="1">
        <v>0</v>
      </c>
      <c r="M209" s="1">
        <v>0</v>
      </c>
      <c r="N209" s="1">
        <v>0</v>
      </c>
      <c r="O209" s="1">
        <v>0</v>
      </c>
      <c r="P209" s="1">
        <v>0</v>
      </c>
      <c r="Q209" s="1">
        <v>0</v>
      </c>
      <c r="R209" s="1">
        <v>0</v>
      </c>
      <c r="S209" s="1">
        <v>0</v>
      </c>
      <c r="T209" s="1">
        <v>0</v>
      </c>
      <c r="V209" s="1">
        <v>0</v>
      </c>
      <c r="W209" s="1">
        <v>0</v>
      </c>
      <c r="X209" s="1">
        <v>0</v>
      </c>
      <c r="Z209" s="1">
        <v>0</v>
      </c>
      <c r="AA209" s="1">
        <v>0</v>
      </c>
      <c r="AB209" s="1">
        <v>0</v>
      </c>
      <c r="AC209" s="1">
        <v>0</v>
      </c>
      <c r="AD209" s="1">
        <v>0</v>
      </c>
      <c r="AE209" s="1">
        <v>0</v>
      </c>
      <c r="AF209" s="1">
        <v>0</v>
      </c>
      <c r="AG209" s="1">
        <v>0</v>
      </c>
      <c r="AH209" s="1">
        <v>0</v>
      </c>
      <c r="AI209" s="1">
        <v>0</v>
      </c>
      <c r="AJ209" s="1">
        <v>0</v>
      </c>
      <c r="AK209" s="1">
        <v>0</v>
      </c>
      <c r="AL209" s="1">
        <v>0</v>
      </c>
      <c r="AM209" s="1">
        <v>0</v>
      </c>
      <c r="AN209" s="1">
        <v>0</v>
      </c>
      <c r="AO209" s="1">
        <v>0</v>
      </c>
      <c r="AP209" s="1">
        <v>0</v>
      </c>
      <c r="AQ209" s="1">
        <v>0</v>
      </c>
      <c r="AS209" s="1">
        <v>0</v>
      </c>
      <c r="AT209" s="1">
        <v>0</v>
      </c>
      <c r="AU209" s="1">
        <v>0</v>
      </c>
      <c r="AV209" s="1">
        <v>0</v>
      </c>
      <c r="AX209" s="1">
        <v>0</v>
      </c>
      <c r="AY209" s="1">
        <v>0</v>
      </c>
      <c r="AZ209" s="1">
        <v>0</v>
      </c>
      <c r="BA209" s="1">
        <v>0</v>
      </c>
      <c r="BB209" s="1">
        <v>0</v>
      </c>
      <c r="BC209" s="1">
        <v>0</v>
      </c>
      <c r="BD209" s="1">
        <v>0</v>
      </c>
      <c r="BF209" s="1">
        <v>0</v>
      </c>
      <c r="BG209" s="1">
        <v>0</v>
      </c>
      <c r="BH209" s="1">
        <v>0</v>
      </c>
      <c r="BI209" s="1">
        <v>0</v>
      </c>
      <c r="BJ209" s="1">
        <v>0</v>
      </c>
      <c r="BK209" s="1">
        <v>0</v>
      </c>
      <c r="BL209" s="1">
        <v>0</v>
      </c>
      <c r="BM209" s="1">
        <v>0</v>
      </c>
      <c r="BN209" s="1">
        <v>0</v>
      </c>
      <c r="BO209" s="1">
        <v>0</v>
      </c>
      <c r="BP209" s="1">
        <v>0</v>
      </c>
      <c r="BQ209" s="1">
        <v>0</v>
      </c>
      <c r="BR209" s="1">
        <v>0</v>
      </c>
      <c r="BS209" s="1">
        <v>0</v>
      </c>
      <c r="BT209" s="1">
        <v>0</v>
      </c>
      <c r="BU209" s="1">
        <v>0</v>
      </c>
      <c r="BV209" s="1">
        <v>0</v>
      </c>
      <c r="BW209" s="1">
        <v>0</v>
      </c>
      <c r="BX209" s="1">
        <v>0</v>
      </c>
      <c r="BY209" s="1">
        <v>0</v>
      </c>
      <c r="BZ209" s="1">
        <v>0</v>
      </c>
      <c r="CA209" s="1">
        <v>0</v>
      </c>
      <c r="CB209" s="1">
        <v>0</v>
      </c>
      <c r="CC209" s="1">
        <v>0</v>
      </c>
      <c r="CD209" s="1">
        <v>0</v>
      </c>
      <c r="CE209" s="1">
        <v>0</v>
      </c>
      <c r="CF209" s="1">
        <v>0</v>
      </c>
      <c r="CG209" s="1">
        <v>0</v>
      </c>
      <c r="CH209" s="1">
        <v>0</v>
      </c>
      <c r="CI209" s="1">
        <v>0</v>
      </c>
      <c r="CJ209" s="1">
        <v>0</v>
      </c>
      <c r="CK209" s="1">
        <v>0</v>
      </c>
      <c r="CL209" s="1">
        <v>0</v>
      </c>
      <c r="CM209" s="1">
        <v>0</v>
      </c>
      <c r="CN209" s="1">
        <v>0</v>
      </c>
      <c r="CO209" s="1">
        <v>0</v>
      </c>
      <c r="CP209" s="1">
        <v>0</v>
      </c>
      <c r="CQ209" s="1">
        <v>0</v>
      </c>
      <c r="CR209" s="1">
        <v>0</v>
      </c>
      <c r="CS209" s="1">
        <v>0</v>
      </c>
      <c r="CT209" s="1">
        <v>0</v>
      </c>
      <c r="CV209" s="1">
        <v>0</v>
      </c>
      <c r="CW209" s="4">
        <v>4100</v>
      </c>
      <c r="CX209" s="4">
        <v>9100</v>
      </c>
      <c r="CY209" s="1">
        <v>0</v>
      </c>
      <c r="CZ209" s="1">
        <v>0</v>
      </c>
    </row>
    <row r="210" spans="1:104">
      <c r="A210" s="1" t="s">
        <v>502</v>
      </c>
      <c r="B210" s="1" t="s">
        <v>503</v>
      </c>
      <c r="C210" s="1">
        <v>0</v>
      </c>
      <c r="E210" s="1">
        <v>0</v>
      </c>
      <c r="F210" s="1">
        <v>0</v>
      </c>
      <c r="G210" s="4">
        <v>44924</v>
      </c>
      <c r="H210" s="1">
        <v>0</v>
      </c>
      <c r="I210" s="1">
        <v>0</v>
      </c>
      <c r="J210" s="1">
        <v>0</v>
      </c>
      <c r="K210" s="4">
        <v>63725</v>
      </c>
      <c r="L210" s="1">
        <v>0</v>
      </c>
      <c r="M210" s="1">
        <v>0</v>
      </c>
      <c r="N210" s="1">
        <v>0</v>
      </c>
      <c r="O210" s="1">
        <v>0</v>
      </c>
      <c r="P210" s="1">
        <v>0</v>
      </c>
      <c r="Q210" s="1">
        <v>0</v>
      </c>
      <c r="R210" s="1">
        <v>0</v>
      </c>
      <c r="S210" s="1">
        <v>0</v>
      </c>
      <c r="T210" s="1">
        <v>0</v>
      </c>
      <c r="U210" s="4">
        <v>65639</v>
      </c>
      <c r="V210" s="1">
        <v>0</v>
      </c>
      <c r="W210" s="4">
        <v>52210</v>
      </c>
      <c r="X210" s="1">
        <v>0</v>
      </c>
      <c r="Y210" s="4">
        <v>35121</v>
      </c>
      <c r="Z210" s="1">
        <v>0</v>
      </c>
      <c r="AA210" s="1">
        <v>0</v>
      </c>
      <c r="AB210" s="1">
        <v>0</v>
      </c>
      <c r="AC210" s="1">
        <v>0</v>
      </c>
      <c r="AD210" s="1">
        <v>0</v>
      </c>
      <c r="AE210" s="1">
        <v>0</v>
      </c>
      <c r="AF210" s="1">
        <v>0</v>
      </c>
      <c r="AG210" s="1">
        <v>0</v>
      </c>
      <c r="AH210" s="1">
        <v>0</v>
      </c>
      <c r="AI210" s="1">
        <v>0</v>
      </c>
      <c r="AJ210" s="1">
        <v>0</v>
      </c>
      <c r="AK210" s="1">
        <v>0</v>
      </c>
      <c r="AL210" s="1">
        <v>0</v>
      </c>
      <c r="AM210" s="1">
        <v>0</v>
      </c>
      <c r="AN210" s="1">
        <v>0</v>
      </c>
      <c r="AO210" s="1">
        <v>0</v>
      </c>
      <c r="AP210" s="1">
        <v>0</v>
      </c>
      <c r="AQ210" s="4">
        <v>4287</v>
      </c>
      <c r="AS210" s="1">
        <v>0</v>
      </c>
      <c r="AT210" s="1">
        <v>0</v>
      </c>
      <c r="AU210" s="1">
        <v>0</v>
      </c>
      <c r="AV210" s="1">
        <v>0</v>
      </c>
      <c r="AX210" s="4">
        <v>53382</v>
      </c>
      <c r="AY210" s="4">
        <v>65948</v>
      </c>
      <c r="AZ210" s="1">
        <v>0</v>
      </c>
      <c r="BA210" s="1">
        <v>0</v>
      </c>
      <c r="BB210" s="1">
        <v>0</v>
      </c>
      <c r="BC210" s="1">
        <v>0</v>
      </c>
      <c r="BD210" s="4">
        <v>15000</v>
      </c>
      <c r="BF210" s="1">
        <v>0</v>
      </c>
      <c r="BG210" s="1">
        <v>0</v>
      </c>
      <c r="BH210" s="1">
        <v>0</v>
      </c>
      <c r="BI210" s="1">
        <v>0</v>
      </c>
      <c r="BJ210" s="1">
        <v>0</v>
      </c>
      <c r="BK210" s="1">
        <v>0</v>
      </c>
      <c r="BL210" s="4">
        <v>49784</v>
      </c>
      <c r="BM210" s="1">
        <v>0</v>
      </c>
      <c r="BN210" s="1">
        <v>0</v>
      </c>
      <c r="BO210" s="1">
        <v>0</v>
      </c>
      <c r="BP210" s="4">
        <v>42731</v>
      </c>
      <c r="BQ210" s="1">
        <v>0</v>
      </c>
      <c r="BR210" s="1">
        <v>0</v>
      </c>
      <c r="BS210" s="1">
        <v>0</v>
      </c>
      <c r="BT210" s="1">
        <v>0</v>
      </c>
      <c r="BU210" s="1">
        <v>0</v>
      </c>
      <c r="BV210" s="1">
        <v>0</v>
      </c>
      <c r="BW210" s="1">
        <v>0</v>
      </c>
      <c r="BX210" s="1">
        <v>0</v>
      </c>
      <c r="BY210" s="1">
        <v>0</v>
      </c>
      <c r="BZ210" s="1">
        <v>0</v>
      </c>
      <c r="CA210" s="1">
        <v>0</v>
      </c>
      <c r="CB210" s="4">
        <v>74911</v>
      </c>
      <c r="CC210" s="4">
        <v>69466</v>
      </c>
      <c r="CD210" s="4">
        <v>120676</v>
      </c>
      <c r="CE210" s="1">
        <v>0</v>
      </c>
      <c r="CF210" s="1">
        <v>0</v>
      </c>
      <c r="CG210" s="1">
        <v>0</v>
      </c>
      <c r="CH210" s="4">
        <v>63519</v>
      </c>
      <c r="CI210" s="1">
        <v>0</v>
      </c>
      <c r="CJ210" s="1">
        <v>0</v>
      </c>
      <c r="CK210" s="1">
        <v>0</v>
      </c>
      <c r="CL210" s="4">
        <v>48520</v>
      </c>
      <c r="CM210" s="1">
        <v>0</v>
      </c>
      <c r="CN210" s="1">
        <v>0</v>
      </c>
      <c r="CO210" s="1">
        <v>0</v>
      </c>
      <c r="CP210" s="4">
        <v>24618</v>
      </c>
      <c r="CQ210" s="1">
        <v>0</v>
      </c>
      <c r="CR210" s="1">
        <v>0</v>
      </c>
      <c r="CS210" s="1">
        <v>0</v>
      </c>
      <c r="CT210" s="1">
        <v>0</v>
      </c>
      <c r="CV210" s="1">
        <v>0</v>
      </c>
      <c r="CW210" s="1">
        <v>0</v>
      </c>
      <c r="CX210" s="1">
        <v>0</v>
      </c>
      <c r="CY210" s="1">
        <v>0</v>
      </c>
      <c r="CZ210" s="1">
        <v>0</v>
      </c>
    </row>
    <row r="211" spans="1:104">
      <c r="A211" s="1" t="s">
        <v>504</v>
      </c>
      <c r="B211" s="1" t="s">
        <v>505</v>
      </c>
      <c r="C211" s="1">
        <v>0</v>
      </c>
      <c r="E211" s="1">
        <v>0</v>
      </c>
      <c r="F211" s="1">
        <v>0</v>
      </c>
      <c r="G211" s="1">
        <v>0</v>
      </c>
      <c r="H211" s="1">
        <v>0</v>
      </c>
      <c r="I211" s="1">
        <v>0</v>
      </c>
      <c r="J211" s="1">
        <v>0</v>
      </c>
      <c r="K211" s="1">
        <v>0</v>
      </c>
      <c r="L211" s="1">
        <v>0</v>
      </c>
      <c r="M211" s="1">
        <v>0</v>
      </c>
      <c r="N211" s="1">
        <v>0</v>
      </c>
      <c r="O211" s="1">
        <v>0</v>
      </c>
      <c r="P211" s="1">
        <v>0</v>
      </c>
      <c r="Q211" s="1">
        <v>0</v>
      </c>
      <c r="R211" s="1">
        <v>0</v>
      </c>
      <c r="S211" s="1">
        <v>0</v>
      </c>
      <c r="T211" s="1">
        <v>0</v>
      </c>
      <c r="U211" s="4">
        <v>121500</v>
      </c>
      <c r="V211" s="1">
        <v>0</v>
      </c>
      <c r="W211" s="1">
        <v>0</v>
      </c>
      <c r="X211" s="1">
        <v>0</v>
      </c>
      <c r="Z211" s="1">
        <v>0</v>
      </c>
      <c r="AA211" s="1">
        <v>0</v>
      </c>
      <c r="AB211" s="1">
        <v>0</v>
      </c>
      <c r="AC211" s="4">
        <v>69500</v>
      </c>
      <c r="AD211" s="1">
        <v>0</v>
      </c>
      <c r="AE211" s="1">
        <v>0</v>
      </c>
      <c r="AF211" s="1">
        <v>0</v>
      </c>
      <c r="AG211" s="4">
        <v>26625</v>
      </c>
      <c r="AH211" s="1">
        <v>0</v>
      </c>
      <c r="AI211" s="1">
        <v>0</v>
      </c>
      <c r="AJ211" s="1">
        <v>0</v>
      </c>
      <c r="AK211" s="1">
        <v>0</v>
      </c>
      <c r="AL211" s="1">
        <v>0</v>
      </c>
      <c r="AM211" s="1">
        <v>0</v>
      </c>
      <c r="AN211" s="1">
        <v>0</v>
      </c>
      <c r="AO211" s="1">
        <v>0</v>
      </c>
      <c r="AP211" s="1">
        <v>0</v>
      </c>
      <c r="AQ211" s="1">
        <v>0</v>
      </c>
      <c r="AS211" s="1">
        <v>0</v>
      </c>
      <c r="AT211" s="1">
        <v>0</v>
      </c>
      <c r="AU211" s="1">
        <v>0</v>
      </c>
      <c r="AV211" s="1">
        <v>0</v>
      </c>
      <c r="AX211" s="1">
        <v>0</v>
      </c>
      <c r="AY211" s="1">
        <v>0</v>
      </c>
      <c r="AZ211" s="1">
        <v>0</v>
      </c>
      <c r="BA211" s="1">
        <v>0</v>
      </c>
      <c r="BB211" s="1">
        <v>0</v>
      </c>
      <c r="BC211" s="1">
        <v>0</v>
      </c>
      <c r="BD211" s="1">
        <v>0</v>
      </c>
      <c r="BF211" s="1">
        <v>0</v>
      </c>
      <c r="BG211" s="1">
        <v>0</v>
      </c>
      <c r="BH211" s="1">
        <v>0</v>
      </c>
      <c r="BI211" s="1">
        <v>0</v>
      </c>
      <c r="BJ211" s="1">
        <v>0</v>
      </c>
      <c r="BK211" s="1">
        <v>0</v>
      </c>
      <c r="BL211" s="1">
        <v>0</v>
      </c>
      <c r="BM211" s="1">
        <v>0</v>
      </c>
      <c r="BN211" s="1">
        <v>0</v>
      </c>
      <c r="BO211" s="1">
        <v>0</v>
      </c>
      <c r="BP211" s="1">
        <v>0</v>
      </c>
      <c r="BQ211" s="1">
        <v>0</v>
      </c>
      <c r="BR211" s="1">
        <v>0</v>
      </c>
      <c r="BS211" s="1">
        <v>0</v>
      </c>
      <c r="BT211" s="1">
        <v>0</v>
      </c>
      <c r="BU211" s="1">
        <v>0</v>
      </c>
      <c r="BV211" s="1">
        <v>0</v>
      </c>
      <c r="BW211" s="1">
        <v>0</v>
      </c>
      <c r="BX211" s="1">
        <v>0</v>
      </c>
      <c r="BY211" s="1">
        <v>0</v>
      </c>
      <c r="BZ211" s="1">
        <v>0</v>
      </c>
      <c r="CA211" s="1">
        <v>0</v>
      </c>
      <c r="CB211" s="1">
        <v>0</v>
      </c>
      <c r="CC211" s="1">
        <v>0</v>
      </c>
      <c r="CD211" s="1">
        <v>0</v>
      </c>
      <c r="CE211" s="1">
        <v>0</v>
      </c>
      <c r="CF211" s="1">
        <v>0</v>
      </c>
      <c r="CG211" s="1">
        <v>0</v>
      </c>
      <c r="CH211" s="1">
        <v>0</v>
      </c>
      <c r="CI211" s="1">
        <v>0</v>
      </c>
      <c r="CJ211" s="1">
        <v>0</v>
      </c>
      <c r="CK211" s="1">
        <v>0</v>
      </c>
      <c r="CL211" s="1">
        <v>0</v>
      </c>
      <c r="CM211" s="1">
        <v>0</v>
      </c>
      <c r="CN211" s="1">
        <v>0</v>
      </c>
      <c r="CO211" s="1">
        <v>0</v>
      </c>
      <c r="CP211" s="1">
        <v>0</v>
      </c>
      <c r="CQ211" s="1">
        <v>0</v>
      </c>
      <c r="CR211" s="1">
        <v>0</v>
      </c>
      <c r="CS211" s="1">
        <v>0</v>
      </c>
      <c r="CT211" s="1">
        <v>0</v>
      </c>
      <c r="CV211" s="1">
        <v>0</v>
      </c>
      <c r="CW211" s="1">
        <v>0</v>
      </c>
      <c r="CX211" s="1">
        <v>0</v>
      </c>
      <c r="CY211" s="1">
        <v>0</v>
      </c>
      <c r="CZ211" s="1">
        <v>0</v>
      </c>
    </row>
    <row r="212" spans="1:104">
      <c r="A212" s="1" t="s">
        <v>506</v>
      </c>
      <c r="B212" s="1" t="s">
        <v>507</v>
      </c>
      <c r="C212" s="1">
        <v>0</v>
      </c>
      <c r="E212" s="1">
        <v>0</v>
      </c>
      <c r="F212" s="1">
        <v>0</v>
      </c>
      <c r="G212" s="1">
        <v>0</v>
      </c>
      <c r="H212" s="1">
        <v>0</v>
      </c>
      <c r="I212" s="1">
        <v>0</v>
      </c>
      <c r="J212" s="1">
        <v>0</v>
      </c>
      <c r="K212" s="1">
        <v>0</v>
      </c>
      <c r="L212" s="1">
        <v>0</v>
      </c>
      <c r="M212" s="1">
        <v>0</v>
      </c>
      <c r="N212" s="1">
        <v>0</v>
      </c>
      <c r="O212" s="1">
        <v>0</v>
      </c>
      <c r="P212" s="1">
        <v>0</v>
      </c>
      <c r="Q212" s="1">
        <v>0</v>
      </c>
      <c r="R212" s="1">
        <v>0</v>
      </c>
      <c r="S212" s="1">
        <v>0</v>
      </c>
      <c r="T212" s="1">
        <v>0</v>
      </c>
      <c r="V212" s="1">
        <v>0</v>
      </c>
      <c r="W212" s="1">
        <v>0</v>
      </c>
      <c r="X212" s="1">
        <v>0</v>
      </c>
      <c r="Z212" s="1">
        <v>0</v>
      </c>
      <c r="AA212" s="1">
        <v>0</v>
      </c>
      <c r="AB212" s="1">
        <v>0</v>
      </c>
      <c r="AC212" s="1">
        <v>0</v>
      </c>
      <c r="AD212" s="1">
        <v>0</v>
      </c>
      <c r="AE212" s="1">
        <v>0</v>
      </c>
      <c r="AF212" s="1">
        <v>0</v>
      </c>
      <c r="AG212" s="1">
        <v>0</v>
      </c>
      <c r="AH212" s="1">
        <v>0</v>
      </c>
      <c r="AI212" s="1">
        <v>0</v>
      </c>
      <c r="AJ212" s="1">
        <v>0</v>
      </c>
      <c r="AK212" s="1">
        <v>0</v>
      </c>
      <c r="AL212" s="1">
        <v>0</v>
      </c>
      <c r="AM212" s="1">
        <v>0</v>
      </c>
      <c r="AN212" s="1">
        <v>0</v>
      </c>
      <c r="AO212" s="1">
        <v>0</v>
      </c>
      <c r="AP212" s="1">
        <v>0</v>
      </c>
      <c r="AQ212" s="1">
        <v>0</v>
      </c>
      <c r="AS212" s="1">
        <v>0</v>
      </c>
      <c r="AT212" s="1">
        <v>0</v>
      </c>
      <c r="AU212" s="1">
        <v>0</v>
      </c>
      <c r="AV212" s="1">
        <v>0</v>
      </c>
      <c r="AX212" s="1">
        <v>0</v>
      </c>
      <c r="AY212" s="1">
        <v>0</v>
      </c>
      <c r="AZ212" s="1">
        <v>0</v>
      </c>
      <c r="BA212" s="1">
        <v>0</v>
      </c>
      <c r="BB212" s="1">
        <v>0</v>
      </c>
      <c r="BC212" s="1">
        <v>0</v>
      </c>
      <c r="BD212" s="1">
        <v>0</v>
      </c>
      <c r="BF212" s="1">
        <v>0</v>
      </c>
      <c r="BG212" s="1">
        <v>0</v>
      </c>
      <c r="BH212" s="1">
        <v>0</v>
      </c>
      <c r="BI212" s="1">
        <v>0</v>
      </c>
      <c r="BJ212" s="1">
        <v>0</v>
      </c>
      <c r="BK212" s="1">
        <v>0</v>
      </c>
      <c r="BL212" s="1">
        <v>0</v>
      </c>
      <c r="BM212" s="1">
        <v>0</v>
      </c>
      <c r="BN212" s="1">
        <v>0</v>
      </c>
      <c r="BO212" s="1">
        <v>0</v>
      </c>
      <c r="BP212" s="1">
        <v>0</v>
      </c>
      <c r="BQ212" s="1">
        <v>0</v>
      </c>
      <c r="BR212" s="1">
        <v>0</v>
      </c>
      <c r="BS212" s="1">
        <v>0</v>
      </c>
      <c r="BT212" s="1">
        <v>0</v>
      </c>
      <c r="BU212" s="1">
        <v>0</v>
      </c>
      <c r="BV212" s="1">
        <v>0</v>
      </c>
      <c r="BW212" s="1">
        <v>0</v>
      </c>
      <c r="BX212" s="1">
        <v>0</v>
      </c>
      <c r="BY212" s="1">
        <v>0</v>
      </c>
      <c r="BZ212" s="1">
        <v>0</v>
      </c>
      <c r="CA212" s="1">
        <v>0</v>
      </c>
      <c r="CB212" s="1">
        <v>0</v>
      </c>
      <c r="CC212" s="1">
        <v>0</v>
      </c>
      <c r="CD212" s="1">
        <v>0</v>
      </c>
      <c r="CE212" s="1">
        <v>0</v>
      </c>
      <c r="CF212" s="1">
        <v>0</v>
      </c>
      <c r="CG212" s="1">
        <v>0</v>
      </c>
      <c r="CH212" s="1">
        <v>0</v>
      </c>
      <c r="CI212" s="1">
        <v>0</v>
      </c>
      <c r="CJ212" s="1">
        <v>0</v>
      </c>
      <c r="CK212" s="1">
        <v>0</v>
      </c>
      <c r="CL212" s="1">
        <v>0</v>
      </c>
      <c r="CM212" s="1">
        <v>0</v>
      </c>
      <c r="CN212" s="1">
        <v>0</v>
      </c>
      <c r="CO212" s="1">
        <v>0</v>
      </c>
      <c r="CP212" s="1">
        <v>0</v>
      </c>
      <c r="CQ212" s="1">
        <v>0</v>
      </c>
      <c r="CR212" s="1">
        <v>0</v>
      </c>
      <c r="CS212" s="1">
        <v>0</v>
      </c>
      <c r="CT212" s="1">
        <v>0</v>
      </c>
      <c r="CV212" s="1">
        <v>0</v>
      </c>
      <c r="CW212" s="1">
        <v>0</v>
      </c>
      <c r="CX212" s="1">
        <v>0</v>
      </c>
      <c r="CY212" s="1">
        <v>0</v>
      </c>
      <c r="CZ212" s="1">
        <v>0</v>
      </c>
    </row>
    <row r="213" spans="1:104">
      <c r="A213" s="1" t="s">
        <v>508</v>
      </c>
      <c r="B213" s="1" t="s">
        <v>509</v>
      </c>
      <c r="C213" s="4">
        <v>125704</v>
      </c>
      <c r="D213" s="4">
        <v>859105</v>
      </c>
      <c r="E213" s="4">
        <v>79005</v>
      </c>
      <c r="F213" s="1">
        <v>0</v>
      </c>
      <c r="G213" s="4">
        <v>325706</v>
      </c>
      <c r="H213" s="4">
        <v>114806</v>
      </c>
      <c r="I213" s="4">
        <v>129926</v>
      </c>
      <c r="J213" s="4">
        <v>83153</v>
      </c>
      <c r="K213" s="4">
        <v>463264</v>
      </c>
      <c r="L213" s="1">
        <v>0</v>
      </c>
      <c r="M213" s="1">
        <v>0</v>
      </c>
      <c r="N213" s="1">
        <v>0</v>
      </c>
      <c r="O213" s="4">
        <v>23208</v>
      </c>
      <c r="P213" s="4">
        <v>59213</v>
      </c>
      <c r="Q213" s="4">
        <v>33788</v>
      </c>
      <c r="R213" s="4">
        <v>22751</v>
      </c>
      <c r="S213" s="4">
        <v>100361</v>
      </c>
      <c r="T213" s="1">
        <v>0</v>
      </c>
      <c r="U213" s="4">
        <v>633307</v>
      </c>
      <c r="V213" s="1">
        <v>0</v>
      </c>
      <c r="W213" s="4">
        <v>1325498</v>
      </c>
      <c r="X213" s="4">
        <v>79969</v>
      </c>
      <c r="Y213" s="4">
        <v>1526148</v>
      </c>
      <c r="Z213" s="4">
        <v>349105</v>
      </c>
      <c r="AA213" s="4">
        <v>216217</v>
      </c>
      <c r="AB213" s="4">
        <v>316084</v>
      </c>
      <c r="AC213" s="4">
        <v>74579</v>
      </c>
      <c r="AD213" s="4">
        <v>146974</v>
      </c>
      <c r="AE213" s="4">
        <v>44149</v>
      </c>
      <c r="AF213" s="1">
        <v>0</v>
      </c>
      <c r="AG213" s="4">
        <v>260645</v>
      </c>
      <c r="AH213" s="4">
        <v>419690</v>
      </c>
      <c r="AI213" s="1">
        <v>0</v>
      </c>
      <c r="AJ213" s="4">
        <v>63645</v>
      </c>
      <c r="AK213" s="4">
        <v>299944</v>
      </c>
      <c r="AL213" s="1">
        <v>0</v>
      </c>
      <c r="AM213" s="4">
        <v>647295</v>
      </c>
      <c r="AN213" s="4">
        <v>106892</v>
      </c>
      <c r="AO213" s="1">
        <v>0</v>
      </c>
      <c r="AP213" s="4">
        <v>125822</v>
      </c>
      <c r="AQ213" s="4">
        <v>100985</v>
      </c>
      <c r="AR213" s="4">
        <v>499049</v>
      </c>
      <c r="AS213" s="4">
        <v>60640</v>
      </c>
      <c r="AT213" s="4">
        <v>219137</v>
      </c>
      <c r="AU213" s="4">
        <v>29014</v>
      </c>
      <c r="AV213" s="4">
        <v>57480</v>
      </c>
      <c r="AW213" s="4">
        <v>383608</v>
      </c>
      <c r="AX213" s="4">
        <v>1963077</v>
      </c>
      <c r="AY213" s="4">
        <v>440228</v>
      </c>
      <c r="AZ213" s="4">
        <v>33375</v>
      </c>
      <c r="BA213" s="4">
        <v>34526</v>
      </c>
      <c r="BB213" s="1">
        <v>0</v>
      </c>
      <c r="BC213" s="4">
        <v>85332</v>
      </c>
      <c r="BD213" s="4">
        <v>43763</v>
      </c>
      <c r="BE213" s="4">
        <v>995782</v>
      </c>
      <c r="BF213" s="4">
        <v>172412</v>
      </c>
      <c r="BG213" s="4">
        <v>280325</v>
      </c>
      <c r="BH213" s="4">
        <v>421552</v>
      </c>
      <c r="BI213" s="4">
        <v>234168</v>
      </c>
      <c r="BJ213" s="4">
        <v>157793</v>
      </c>
      <c r="BK213" s="4">
        <v>49883</v>
      </c>
      <c r="BL213" s="4">
        <v>381375</v>
      </c>
      <c r="BM213" s="4">
        <v>410369</v>
      </c>
      <c r="BN213" s="4">
        <v>79429</v>
      </c>
      <c r="BO213" s="4">
        <v>38109</v>
      </c>
      <c r="BP213" s="4">
        <v>258818</v>
      </c>
      <c r="BQ213" s="4">
        <v>71540</v>
      </c>
      <c r="BR213" s="1">
        <v>0</v>
      </c>
      <c r="BS213" s="4">
        <v>290446</v>
      </c>
      <c r="BT213" s="4">
        <v>108116</v>
      </c>
      <c r="BU213" s="4">
        <v>186614</v>
      </c>
      <c r="BV213" s="1">
        <v>0</v>
      </c>
      <c r="BW213" s="4">
        <v>169639</v>
      </c>
      <c r="BX213" s="4">
        <v>132917</v>
      </c>
      <c r="BY213" s="4">
        <v>369105</v>
      </c>
      <c r="BZ213" s="1">
        <v>0</v>
      </c>
      <c r="CA213" s="1">
        <v>0</v>
      </c>
      <c r="CB213" s="4">
        <v>405999</v>
      </c>
      <c r="CC213" s="4">
        <v>976121</v>
      </c>
      <c r="CD213" s="4">
        <v>757007</v>
      </c>
      <c r="CE213" s="4">
        <v>85273</v>
      </c>
      <c r="CF213" s="4">
        <v>146255</v>
      </c>
      <c r="CG213" s="4">
        <v>288513</v>
      </c>
      <c r="CH213" s="4">
        <v>77737</v>
      </c>
      <c r="CI213" s="4">
        <v>70059</v>
      </c>
      <c r="CJ213" s="4">
        <v>193006</v>
      </c>
      <c r="CK213" s="4">
        <v>302813</v>
      </c>
      <c r="CL213" s="4">
        <v>311362</v>
      </c>
      <c r="CM213" s="1">
        <v>0</v>
      </c>
      <c r="CN213" s="1">
        <v>0</v>
      </c>
      <c r="CO213" s="1">
        <v>0</v>
      </c>
      <c r="CP213" s="4">
        <v>569469</v>
      </c>
      <c r="CQ213" s="4">
        <v>188396</v>
      </c>
      <c r="CR213" s="4">
        <v>204136</v>
      </c>
      <c r="CS213" s="4">
        <v>167188</v>
      </c>
      <c r="CT213" s="4">
        <v>118917</v>
      </c>
      <c r="CU213" s="4">
        <v>495618</v>
      </c>
      <c r="CV213" s="4">
        <v>177174</v>
      </c>
      <c r="CW213" s="4">
        <v>477937</v>
      </c>
      <c r="CX213" s="4">
        <v>137074</v>
      </c>
      <c r="CY213" s="1">
        <v>0</v>
      </c>
      <c r="CZ213" s="1">
        <v>0</v>
      </c>
    </row>
    <row r="214" spans="1:104">
      <c r="A214" s="1" t="s">
        <v>510</v>
      </c>
      <c r="B214" s="1" t="s">
        <v>511</v>
      </c>
      <c r="C214" s="1">
        <v>0</v>
      </c>
      <c r="E214" s="1">
        <v>0</v>
      </c>
      <c r="F214" s="1">
        <v>0</v>
      </c>
      <c r="G214" s="1">
        <v>0</v>
      </c>
      <c r="H214" s="1">
        <v>0</v>
      </c>
      <c r="I214" s="1">
        <v>0</v>
      </c>
      <c r="J214" s="1">
        <v>0</v>
      </c>
      <c r="K214" s="1">
        <v>0</v>
      </c>
      <c r="L214" s="1">
        <v>0</v>
      </c>
      <c r="M214" s="1">
        <v>0</v>
      </c>
      <c r="N214" s="1">
        <v>0</v>
      </c>
      <c r="O214" s="1">
        <v>0</v>
      </c>
      <c r="P214" s="1">
        <v>0</v>
      </c>
      <c r="Q214" s="4">
        <v>74850</v>
      </c>
      <c r="R214" s="1">
        <v>0</v>
      </c>
      <c r="S214" s="1">
        <v>0</v>
      </c>
      <c r="T214" s="1">
        <v>0</v>
      </c>
      <c r="V214" s="1">
        <v>0</v>
      </c>
      <c r="W214" s="1">
        <v>0</v>
      </c>
      <c r="X214" s="1">
        <v>0</v>
      </c>
      <c r="Z214" s="1">
        <v>0</v>
      </c>
      <c r="AA214" s="1">
        <v>0</v>
      </c>
      <c r="AB214" s="1">
        <v>0</v>
      </c>
      <c r="AC214" s="1">
        <v>0</v>
      </c>
      <c r="AD214" s="1">
        <v>0</v>
      </c>
      <c r="AE214" s="1">
        <v>0</v>
      </c>
      <c r="AF214" s="1">
        <v>0</v>
      </c>
      <c r="AG214" s="1">
        <v>0</v>
      </c>
      <c r="AH214" s="1">
        <v>0</v>
      </c>
      <c r="AI214" s="1">
        <v>0</v>
      </c>
      <c r="AJ214" s="1">
        <v>0</v>
      </c>
      <c r="AK214" s="1">
        <v>0</v>
      </c>
      <c r="AL214" s="1">
        <v>0</v>
      </c>
      <c r="AM214" s="1">
        <v>0</v>
      </c>
      <c r="AN214" s="1">
        <v>0</v>
      </c>
      <c r="AO214" s="1">
        <v>0</v>
      </c>
      <c r="AP214" s="4">
        <v>24000</v>
      </c>
      <c r="AQ214" s="1">
        <v>0</v>
      </c>
      <c r="AS214" s="1">
        <v>0</v>
      </c>
      <c r="AT214" s="1">
        <v>0</v>
      </c>
      <c r="AU214" s="1">
        <v>0</v>
      </c>
      <c r="AV214" s="1">
        <v>0</v>
      </c>
      <c r="AX214" s="1">
        <v>0</v>
      </c>
      <c r="AY214" s="1">
        <v>0</v>
      </c>
      <c r="AZ214" s="1">
        <v>0</v>
      </c>
      <c r="BA214" s="1">
        <v>0</v>
      </c>
      <c r="BB214" s="1">
        <v>0</v>
      </c>
      <c r="BC214" s="4">
        <v>104000</v>
      </c>
      <c r="BD214" s="1">
        <v>0</v>
      </c>
      <c r="BF214" s="1">
        <v>0</v>
      </c>
      <c r="BG214" s="1">
        <v>0</v>
      </c>
      <c r="BH214" s="1">
        <v>0</v>
      </c>
      <c r="BI214" s="1">
        <v>0</v>
      </c>
      <c r="BJ214" s="4">
        <v>292622</v>
      </c>
      <c r="BK214" s="1">
        <v>0</v>
      </c>
      <c r="BL214" s="1">
        <v>0</v>
      </c>
      <c r="BM214" s="1">
        <v>0</v>
      </c>
      <c r="BN214" s="1">
        <v>0</v>
      </c>
      <c r="BO214" s="1">
        <v>0</v>
      </c>
      <c r="BP214" s="1">
        <v>0</v>
      </c>
      <c r="BQ214" s="1">
        <v>0</v>
      </c>
      <c r="BR214" s="1">
        <v>0</v>
      </c>
      <c r="BS214" s="1">
        <v>0</v>
      </c>
      <c r="BT214" s="1">
        <v>0</v>
      </c>
      <c r="BU214" s="1">
        <v>0</v>
      </c>
      <c r="BV214" s="1">
        <v>0</v>
      </c>
      <c r="BW214" s="1">
        <v>0</v>
      </c>
      <c r="BX214" s="1">
        <v>0</v>
      </c>
      <c r="BY214" s="1">
        <v>0</v>
      </c>
      <c r="BZ214" s="1">
        <v>0</v>
      </c>
      <c r="CA214" s="1">
        <v>0</v>
      </c>
      <c r="CB214" s="1">
        <v>0</v>
      </c>
      <c r="CC214" s="1">
        <v>0</v>
      </c>
      <c r="CD214" s="1">
        <v>0</v>
      </c>
      <c r="CE214" s="1">
        <v>0</v>
      </c>
      <c r="CF214" s="1">
        <v>0</v>
      </c>
      <c r="CG214" s="1">
        <v>0</v>
      </c>
      <c r="CH214" s="1">
        <v>0</v>
      </c>
      <c r="CI214" s="1">
        <v>0</v>
      </c>
      <c r="CJ214" s="1">
        <v>0</v>
      </c>
      <c r="CK214" s="1">
        <v>0</v>
      </c>
      <c r="CL214" s="1">
        <v>0</v>
      </c>
      <c r="CM214" s="1">
        <v>0</v>
      </c>
      <c r="CN214" s="1">
        <v>0</v>
      </c>
      <c r="CO214" s="1">
        <v>0</v>
      </c>
      <c r="CP214" s="1">
        <v>0</v>
      </c>
      <c r="CQ214" s="1">
        <v>0</v>
      </c>
      <c r="CR214" s="1">
        <v>0</v>
      </c>
      <c r="CS214" s="1">
        <v>0</v>
      </c>
      <c r="CT214" s="1">
        <v>0</v>
      </c>
      <c r="CV214" s="1">
        <v>0</v>
      </c>
      <c r="CW214" s="4">
        <v>8695</v>
      </c>
      <c r="CX214" s="1">
        <v>0</v>
      </c>
      <c r="CY214" s="1">
        <v>0</v>
      </c>
      <c r="CZ214" s="1">
        <v>0</v>
      </c>
    </row>
    <row r="215" spans="1:104">
      <c r="A215" s="1" t="s">
        <v>512</v>
      </c>
      <c r="B215" s="1" t="s">
        <v>513</v>
      </c>
      <c r="C215" s="1">
        <v>0</v>
      </c>
      <c r="E215" s="1">
        <v>0</v>
      </c>
      <c r="F215" s="1">
        <v>0</v>
      </c>
      <c r="G215" s="1">
        <v>0</v>
      </c>
      <c r="H215" s="1">
        <v>0</v>
      </c>
      <c r="I215" s="1">
        <v>0</v>
      </c>
      <c r="J215" s="1">
        <v>0</v>
      </c>
      <c r="K215" s="1">
        <v>0</v>
      </c>
      <c r="L215" s="1">
        <v>0</v>
      </c>
      <c r="M215" s="1">
        <v>0</v>
      </c>
      <c r="N215" s="1">
        <v>0</v>
      </c>
      <c r="O215" s="1">
        <v>0</v>
      </c>
      <c r="P215" s="1">
        <v>0</v>
      </c>
      <c r="Q215" s="1">
        <v>0</v>
      </c>
      <c r="R215" s="1">
        <v>0</v>
      </c>
      <c r="S215" s="1">
        <v>0</v>
      </c>
      <c r="T215" s="1">
        <v>0</v>
      </c>
      <c r="V215" s="1">
        <v>0</v>
      </c>
      <c r="W215" s="1">
        <v>0</v>
      </c>
      <c r="X215" s="1">
        <v>0</v>
      </c>
      <c r="Z215" s="1">
        <v>0</v>
      </c>
      <c r="AA215" s="1">
        <v>0</v>
      </c>
      <c r="AB215" s="1">
        <v>0</v>
      </c>
      <c r="AC215" s="1">
        <v>0</v>
      </c>
      <c r="AD215" s="1">
        <v>0</v>
      </c>
      <c r="AE215" s="1">
        <v>0</v>
      </c>
      <c r="AF215" s="1">
        <v>0</v>
      </c>
      <c r="AG215" s="1">
        <v>0</v>
      </c>
      <c r="AH215" s="1">
        <v>0</v>
      </c>
      <c r="AI215" s="1">
        <v>0</v>
      </c>
      <c r="AJ215" s="1">
        <v>0</v>
      </c>
      <c r="AK215" s="1">
        <v>0</v>
      </c>
      <c r="AL215" s="1">
        <v>0</v>
      </c>
      <c r="AM215" s="1">
        <v>0</v>
      </c>
      <c r="AN215" s="1">
        <v>0</v>
      </c>
      <c r="AO215" s="1">
        <v>0</v>
      </c>
      <c r="AP215" s="1">
        <v>0</v>
      </c>
      <c r="AQ215" s="1">
        <v>0</v>
      </c>
      <c r="AS215" s="1">
        <v>0</v>
      </c>
      <c r="AT215" s="1">
        <v>0</v>
      </c>
      <c r="AU215" s="1">
        <v>0</v>
      </c>
      <c r="AV215" s="1">
        <v>0</v>
      </c>
      <c r="AX215" s="1">
        <v>0</v>
      </c>
      <c r="AY215" s="1">
        <v>0</v>
      </c>
      <c r="AZ215" s="1">
        <v>0</v>
      </c>
      <c r="BA215" s="1">
        <v>0</v>
      </c>
      <c r="BB215" s="1">
        <v>0</v>
      </c>
      <c r="BC215" s="1">
        <v>0</v>
      </c>
      <c r="BD215" s="1">
        <v>0</v>
      </c>
      <c r="BE215" s="4"/>
      <c r="BF215" s="1">
        <v>0</v>
      </c>
      <c r="BG215" s="1">
        <v>0</v>
      </c>
      <c r="BH215" s="1">
        <v>0</v>
      </c>
      <c r="BI215" s="1">
        <v>0</v>
      </c>
      <c r="BJ215" s="1">
        <v>0</v>
      </c>
      <c r="BK215" s="1">
        <v>0</v>
      </c>
      <c r="BL215" s="1">
        <v>0</v>
      </c>
      <c r="BM215" s="1">
        <v>0</v>
      </c>
      <c r="BN215" s="1">
        <v>0</v>
      </c>
      <c r="BO215" s="1">
        <v>0</v>
      </c>
      <c r="BP215" s="1">
        <v>0</v>
      </c>
      <c r="BQ215" s="1">
        <v>0</v>
      </c>
      <c r="BR215" s="1">
        <v>0</v>
      </c>
      <c r="BS215" s="1">
        <v>0</v>
      </c>
      <c r="BT215" s="1">
        <v>0</v>
      </c>
      <c r="BU215" s="1">
        <v>0</v>
      </c>
      <c r="BV215" s="1">
        <v>0</v>
      </c>
      <c r="BW215" s="1">
        <v>0</v>
      </c>
      <c r="BX215" s="1">
        <v>0</v>
      </c>
      <c r="BY215" s="1">
        <v>0</v>
      </c>
      <c r="BZ215" s="1">
        <v>0</v>
      </c>
      <c r="CA215" s="1">
        <v>0</v>
      </c>
      <c r="CB215" s="1">
        <v>0</v>
      </c>
      <c r="CC215" s="1">
        <v>0</v>
      </c>
      <c r="CD215" s="1">
        <v>0</v>
      </c>
      <c r="CE215" s="1">
        <v>0</v>
      </c>
      <c r="CF215" s="1">
        <v>0</v>
      </c>
      <c r="CG215" s="1">
        <v>0</v>
      </c>
      <c r="CH215" s="1">
        <v>0</v>
      </c>
      <c r="CI215" s="1">
        <v>0</v>
      </c>
      <c r="CJ215" s="1">
        <v>0</v>
      </c>
      <c r="CK215" s="1">
        <v>0</v>
      </c>
      <c r="CL215" s="1">
        <v>0</v>
      </c>
      <c r="CM215" s="1">
        <v>0</v>
      </c>
      <c r="CN215" s="1">
        <v>0</v>
      </c>
      <c r="CO215" s="1">
        <v>0</v>
      </c>
      <c r="CP215" s="1">
        <v>0</v>
      </c>
      <c r="CQ215" s="1">
        <v>0</v>
      </c>
      <c r="CR215" s="1">
        <v>0</v>
      </c>
      <c r="CS215" s="1">
        <v>0</v>
      </c>
      <c r="CT215" s="1">
        <v>0</v>
      </c>
      <c r="CV215" s="1">
        <v>0</v>
      </c>
      <c r="CW215" s="1">
        <v>0</v>
      </c>
      <c r="CX215" s="1">
        <v>0</v>
      </c>
      <c r="CY215" s="1">
        <v>0</v>
      </c>
      <c r="CZ215" s="4">
        <v>3496</v>
      </c>
    </row>
    <row r="216" spans="1:104">
      <c r="A216" s="1" t="s">
        <v>514</v>
      </c>
      <c r="B216" s="1" t="s">
        <v>245</v>
      </c>
    </row>
    <row r="217" spans="1:104">
      <c r="A217" s="1" t="s">
        <v>515</v>
      </c>
      <c r="B217" s="1" t="s">
        <v>516</v>
      </c>
      <c r="C217" s="4">
        <v>75066</v>
      </c>
      <c r="D217" s="4">
        <v>224999</v>
      </c>
      <c r="E217" s="1">
        <v>0</v>
      </c>
      <c r="F217" s="1">
        <v>0</v>
      </c>
      <c r="G217" s="4">
        <v>107986</v>
      </c>
      <c r="H217" s="1">
        <v>0</v>
      </c>
      <c r="I217" s="1">
        <v>0</v>
      </c>
      <c r="J217" s="1">
        <v>0</v>
      </c>
      <c r="K217" s="4">
        <v>307021</v>
      </c>
      <c r="L217" s="1">
        <v>0</v>
      </c>
      <c r="M217" s="1">
        <v>0</v>
      </c>
      <c r="N217" s="1">
        <v>0</v>
      </c>
      <c r="O217" s="4">
        <v>95874</v>
      </c>
      <c r="P217" s="1">
        <v>0</v>
      </c>
      <c r="Q217" s="1">
        <v>0</v>
      </c>
      <c r="R217" s="1">
        <v>0</v>
      </c>
      <c r="S217" s="1">
        <v>0</v>
      </c>
      <c r="T217" s="1">
        <v>0</v>
      </c>
      <c r="U217" s="4">
        <v>265320</v>
      </c>
      <c r="V217" s="1">
        <v>0</v>
      </c>
      <c r="W217" s="4">
        <v>130136</v>
      </c>
      <c r="X217" s="1">
        <v>0</v>
      </c>
      <c r="Y217" s="4">
        <v>228552</v>
      </c>
      <c r="Z217" s="4">
        <v>144365</v>
      </c>
      <c r="AA217" s="4">
        <v>50087</v>
      </c>
      <c r="AB217" s="4">
        <v>68540</v>
      </c>
      <c r="AC217" s="1">
        <v>0</v>
      </c>
      <c r="AD217" s="1">
        <v>0</v>
      </c>
      <c r="AE217" s="1">
        <v>0</v>
      </c>
      <c r="AF217" s="4">
        <v>59552</v>
      </c>
      <c r="AG217" s="4">
        <v>81817</v>
      </c>
      <c r="AH217" s="4">
        <v>206959</v>
      </c>
      <c r="AI217" s="1">
        <v>0</v>
      </c>
      <c r="AJ217" s="1">
        <v>0</v>
      </c>
      <c r="AK217" s="4">
        <v>23684</v>
      </c>
      <c r="AL217" s="1">
        <v>0</v>
      </c>
      <c r="AM217" s="4">
        <v>193104</v>
      </c>
      <c r="AN217" s="1">
        <v>0</v>
      </c>
      <c r="AO217" s="1">
        <v>0</v>
      </c>
      <c r="AP217" s="4">
        <v>97289</v>
      </c>
      <c r="AQ217" s="4">
        <v>38913</v>
      </c>
      <c r="AR217" s="4">
        <v>151973</v>
      </c>
      <c r="AS217" s="1">
        <v>0</v>
      </c>
      <c r="AT217" s="4">
        <v>97874</v>
      </c>
      <c r="AU217" s="4">
        <v>331877</v>
      </c>
      <c r="AV217" s="1">
        <v>0</v>
      </c>
      <c r="AW217" s="4">
        <v>122277</v>
      </c>
      <c r="AX217" s="4">
        <v>412045</v>
      </c>
      <c r="AY217" s="4">
        <v>111586</v>
      </c>
      <c r="AZ217" s="1">
        <v>0</v>
      </c>
      <c r="BA217" s="1">
        <v>0</v>
      </c>
      <c r="BB217" s="1">
        <v>0</v>
      </c>
      <c r="BC217" s="4">
        <v>109820</v>
      </c>
      <c r="BD217" s="1">
        <v>0</v>
      </c>
      <c r="BE217" s="4">
        <v>360983</v>
      </c>
      <c r="BF217" s="1">
        <v>0</v>
      </c>
      <c r="BG217" s="4">
        <v>84556</v>
      </c>
      <c r="BH217" s="4">
        <v>78068</v>
      </c>
      <c r="BI217" s="4">
        <v>1636856</v>
      </c>
      <c r="BJ217" s="1">
        <v>0</v>
      </c>
      <c r="BK217" s="1">
        <v>0</v>
      </c>
      <c r="BL217" s="4">
        <v>125919</v>
      </c>
      <c r="BM217" s="4">
        <v>256758</v>
      </c>
      <c r="BN217" s="4">
        <v>78990</v>
      </c>
      <c r="BO217" s="1">
        <v>0</v>
      </c>
      <c r="BP217" s="4">
        <v>93504</v>
      </c>
      <c r="BQ217" s="1">
        <v>0</v>
      </c>
      <c r="BR217" s="1">
        <v>0</v>
      </c>
      <c r="BS217" s="4">
        <v>63234</v>
      </c>
      <c r="BT217" s="4">
        <v>95354</v>
      </c>
      <c r="BU217" s="4">
        <v>82987</v>
      </c>
      <c r="BV217" s="4">
        <v>125809</v>
      </c>
      <c r="BW217" s="1">
        <v>0</v>
      </c>
      <c r="BX217" s="1">
        <v>0</v>
      </c>
      <c r="BY217" s="1">
        <v>0</v>
      </c>
      <c r="BZ217" s="1">
        <v>0</v>
      </c>
      <c r="CA217" s="1">
        <v>0</v>
      </c>
      <c r="CB217" s="4">
        <v>180776</v>
      </c>
      <c r="CC217" s="4">
        <v>341127</v>
      </c>
      <c r="CD217" s="4">
        <v>172157</v>
      </c>
      <c r="CE217" s="4">
        <v>22604</v>
      </c>
      <c r="CF217" s="1">
        <v>0</v>
      </c>
      <c r="CG217" s="1">
        <v>0</v>
      </c>
      <c r="CH217" s="1">
        <v>0</v>
      </c>
      <c r="CI217" s="1">
        <v>0</v>
      </c>
      <c r="CJ217" s="1">
        <v>0</v>
      </c>
      <c r="CK217" s="1">
        <v>0</v>
      </c>
      <c r="CL217" s="4">
        <v>283594</v>
      </c>
      <c r="CM217" s="1">
        <v>0</v>
      </c>
      <c r="CN217" s="1">
        <v>0</v>
      </c>
      <c r="CO217" s="1">
        <v>0</v>
      </c>
      <c r="CP217" s="4">
        <v>227677</v>
      </c>
      <c r="CQ217" s="1">
        <v>0</v>
      </c>
      <c r="CR217" s="4">
        <v>46683</v>
      </c>
      <c r="CS217" s="1">
        <v>0</v>
      </c>
      <c r="CT217" s="4">
        <v>91403</v>
      </c>
      <c r="CU217" s="4">
        <v>178498</v>
      </c>
      <c r="CV217" s="1">
        <v>0</v>
      </c>
      <c r="CW217" s="1">
        <v>0</v>
      </c>
      <c r="CX217" s="1">
        <v>0</v>
      </c>
      <c r="CY217" s="1">
        <v>0</v>
      </c>
      <c r="CZ217" s="4">
        <v>425063</v>
      </c>
    </row>
    <row r="218" spans="1:104">
      <c r="A218" s="1" t="s">
        <v>517</v>
      </c>
      <c r="B218" s="1" t="s">
        <v>518</v>
      </c>
      <c r="C218" s="1">
        <v>0</v>
      </c>
      <c r="D218" s="4">
        <v>22831</v>
      </c>
      <c r="E218" s="1">
        <v>0</v>
      </c>
      <c r="F218" s="1">
        <v>0</v>
      </c>
      <c r="G218" s="1">
        <v>0</v>
      </c>
      <c r="H218" s="1">
        <v>0</v>
      </c>
      <c r="I218" s="1">
        <v>0</v>
      </c>
      <c r="J218" s="1">
        <v>0</v>
      </c>
      <c r="K218" s="1">
        <v>0</v>
      </c>
      <c r="L218" s="1">
        <v>0</v>
      </c>
      <c r="M218" s="1">
        <v>0</v>
      </c>
      <c r="N218" s="1">
        <v>0</v>
      </c>
      <c r="O218" s="1">
        <v>0</v>
      </c>
      <c r="P218" s="1">
        <v>0</v>
      </c>
      <c r="Q218" s="1">
        <v>0</v>
      </c>
      <c r="R218" s="1">
        <v>0</v>
      </c>
      <c r="S218" s="1">
        <v>0</v>
      </c>
      <c r="T218" s="1">
        <v>0</v>
      </c>
      <c r="V218" s="1">
        <v>0</v>
      </c>
      <c r="W218" s="1">
        <v>0</v>
      </c>
      <c r="X218" s="1">
        <v>0</v>
      </c>
      <c r="Y218" s="4">
        <v>26000</v>
      </c>
      <c r="Z218" s="1">
        <v>0</v>
      </c>
      <c r="AA218" s="1">
        <v>0</v>
      </c>
      <c r="AB218" s="1">
        <v>0</v>
      </c>
      <c r="AC218" s="1">
        <v>0</v>
      </c>
      <c r="AD218" s="1">
        <v>0</v>
      </c>
      <c r="AE218" s="1">
        <v>0</v>
      </c>
      <c r="AF218" s="1">
        <v>0</v>
      </c>
      <c r="AG218" s="1">
        <v>0</v>
      </c>
      <c r="AH218" s="1">
        <v>0</v>
      </c>
      <c r="AI218" s="1">
        <v>0</v>
      </c>
      <c r="AJ218" s="1">
        <v>0</v>
      </c>
      <c r="AK218" s="1">
        <v>0</v>
      </c>
      <c r="AL218" s="1">
        <v>0</v>
      </c>
      <c r="AM218" s="1">
        <v>0</v>
      </c>
      <c r="AN218" s="1">
        <v>0</v>
      </c>
      <c r="AO218" s="1">
        <v>0</v>
      </c>
      <c r="AP218" s="1">
        <v>0</v>
      </c>
      <c r="AQ218" s="1">
        <v>0</v>
      </c>
      <c r="AR218" s="4">
        <v>17142</v>
      </c>
      <c r="AS218" s="1">
        <v>0</v>
      </c>
      <c r="AT218" s="1">
        <v>0</v>
      </c>
      <c r="AU218" s="1">
        <v>0</v>
      </c>
      <c r="AV218" s="1">
        <v>0</v>
      </c>
      <c r="AX218" s="4">
        <v>32831</v>
      </c>
      <c r="AY218" s="1">
        <v>0</v>
      </c>
      <c r="AZ218" s="1">
        <v>0</v>
      </c>
      <c r="BA218" s="1">
        <v>0</v>
      </c>
      <c r="BB218" s="1">
        <v>0</v>
      </c>
      <c r="BC218" s="1">
        <v>0</v>
      </c>
      <c r="BD218" s="1">
        <v>0</v>
      </c>
      <c r="BE218" s="4">
        <v>32400</v>
      </c>
      <c r="BF218" s="1">
        <v>0</v>
      </c>
      <c r="BG218" s="1">
        <v>0</v>
      </c>
      <c r="BH218" s="1">
        <v>0</v>
      </c>
      <c r="BI218" s="1">
        <v>0</v>
      </c>
      <c r="BJ218" s="1">
        <v>0</v>
      </c>
      <c r="BK218" s="1">
        <v>0</v>
      </c>
      <c r="BL218" s="1">
        <v>0</v>
      </c>
      <c r="BM218" s="1">
        <v>0</v>
      </c>
      <c r="BN218" s="1">
        <v>0</v>
      </c>
      <c r="BO218" s="1">
        <v>0</v>
      </c>
      <c r="BP218" s="4">
        <v>22831</v>
      </c>
      <c r="BQ218" s="1">
        <v>0</v>
      </c>
      <c r="BR218" s="1">
        <v>0</v>
      </c>
      <c r="BS218" s="1">
        <v>0</v>
      </c>
      <c r="BT218" s="1">
        <v>0</v>
      </c>
      <c r="BU218" s="4">
        <v>20000</v>
      </c>
      <c r="BV218" s="1">
        <v>0</v>
      </c>
      <c r="BW218" s="1">
        <v>0</v>
      </c>
      <c r="BX218" s="1">
        <v>0</v>
      </c>
      <c r="BY218" s="1">
        <v>0</v>
      </c>
      <c r="BZ218" s="1">
        <v>0</v>
      </c>
      <c r="CA218" s="1">
        <v>0</v>
      </c>
      <c r="CB218" s="4">
        <v>30831</v>
      </c>
      <c r="CC218" s="1">
        <v>0</v>
      </c>
      <c r="CD218" s="1">
        <v>0</v>
      </c>
      <c r="CE218" s="1">
        <v>0</v>
      </c>
      <c r="CF218" s="1">
        <v>0</v>
      </c>
      <c r="CG218" s="1">
        <v>0</v>
      </c>
      <c r="CH218" s="1">
        <v>0</v>
      </c>
      <c r="CI218" s="1">
        <v>0</v>
      </c>
      <c r="CJ218" s="1">
        <v>0</v>
      </c>
      <c r="CK218" s="1">
        <v>0</v>
      </c>
      <c r="CL218" s="4">
        <v>26820</v>
      </c>
      <c r="CM218" s="1">
        <v>0</v>
      </c>
      <c r="CN218" s="1">
        <v>0</v>
      </c>
      <c r="CO218" s="1">
        <v>0</v>
      </c>
      <c r="CP218" s="1">
        <v>0</v>
      </c>
      <c r="CQ218" s="1">
        <v>0</v>
      </c>
      <c r="CR218" s="4">
        <v>124039</v>
      </c>
      <c r="CS218" s="1">
        <v>0</v>
      </c>
      <c r="CT218" s="1">
        <v>0</v>
      </c>
      <c r="CU218" s="4">
        <v>22831</v>
      </c>
      <c r="CV218" s="1">
        <v>0</v>
      </c>
      <c r="CW218" s="1">
        <v>0</v>
      </c>
      <c r="CX218" s="1">
        <v>0</v>
      </c>
      <c r="CY218" s="1">
        <v>0</v>
      </c>
      <c r="CZ218" s="1">
        <v>0</v>
      </c>
    </row>
    <row r="219" spans="1:104">
      <c r="A219" s="1" t="s">
        <v>519</v>
      </c>
      <c r="B219" s="1" t="s">
        <v>520</v>
      </c>
      <c r="C219" s="1">
        <v>0</v>
      </c>
      <c r="E219" s="1">
        <v>0</v>
      </c>
      <c r="F219" s="1">
        <v>0</v>
      </c>
      <c r="G219" s="1">
        <v>0</v>
      </c>
      <c r="H219" s="1">
        <v>0</v>
      </c>
      <c r="I219" s="1">
        <v>0</v>
      </c>
      <c r="J219" s="1">
        <v>0</v>
      </c>
      <c r="K219" s="1">
        <v>0</v>
      </c>
      <c r="L219" s="1">
        <v>0</v>
      </c>
      <c r="M219" s="1">
        <v>0</v>
      </c>
      <c r="N219" s="1">
        <v>0</v>
      </c>
      <c r="O219" s="1">
        <v>0</v>
      </c>
      <c r="P219" s="1">
        <v>0</v>
      </c>
      <c r="Q219" s="1">
        <v>0</v>
      </c>
      <c r="R219" s="1">
        <v>0</v>
      </c>
      <c r="S219" s="1">
        <v>0</v>
      </c>
      <c r="T219" s="1">
        <v>0</v>
      </c>
      <c r="V219" s="1">
        <v>0</v>
      </c>
      <c r="W219" s="1">
        <v>0</v>
      </c>
      <c r="X219" s="1">
        <v>0</v>
      </c>
      <c r="Z219" s="1">
        <v>0</v>
      </c>
      <c r="AA219" s="1">
        <v>0</v>
      </c>
      <c r="AB219" s="1">
        <v>0</v>
      </c>
      <c r="AC219" s="1">
        <v>0</v>
      </c>
      <c r="AD219" s="1">
        <v>0</v>
      </c>
      <c r="AE219" s="1">
        <v>0</v>
      </c>
      <c r="AF219" s="1">
        <v>0</v>
      </c>
      <c r="AG219" s="1">
        <v>0</v>
      </c>
      <c r="AH219" s="1">
        <v>0</v>
      </c>
      <c r="AI219" s="1">
        <v>0</v>
      </c>
      <c r="AJ219" s="1">
        <v>0</v>
      </c>
      <c r="AK219" s="1">
        <v>0</v>
      </c>
      <c r="AL219" s="1">
        <v>0</v>
      </c>
      <c r="AM219" s="1">
        <v>0</v>
      </c>
      <c r="AN219" s="1">
        <v>0</v>
      </c>
      <c r="AO219" s="1">
        <v>0</v>
      </c>
      <c r="AP219" s="1">
        <v>0</v>
      </c>
      <c r="AQ219" s="1">
        <v>0</v>
      </c>
      <c r="AS219" s="1">
        <v>0</v>
      </c>
      <c r="AT219" s="1">
        <v>0</v>
      </c>
      <c r="AU219" s="1">
        <v>0</v>
      </c>
      <c r="AV219" s="1">
        <v>0</v>
      </c>
      <c r="AX219" s="1">
        <v>0</v>
      </c>
      <c r="AY219" s="1">
        <v>0</v>
      </c>
      <c r="AZ219" s="1">
        <v>0</v>
      </c>
      <c r="BA219" s="1">
        <v>0</v>
      </c>
      <c r="BB219" s="1">
        <v>0</v>
      </c>
      <c r="BC219" s="1">
        <v>0</v>
      </c>
      <c r="BD219" s="1">
        <v>0</v>
      </c>
      <c r="BF219" s="1">
        <v>0</v>
      </c>
      <c r="BG219" s="1">
        <v>0</v>
      </c>
      <c r="BH219" s="1">
        <v>0</v>
      </c>
      <c r="BI219" s="1">
        <v>0</v>
      </c>
      <c r="BJ219" s="1">
        <v>0</v>
      </c>
      <c r="BK219" s="1">
        <v>0</v>
      </c>
      <c r="BL219" s="1">
        <v>0</v>
      </c>
      <c r="BM219" s="1">
        <v>0</v>
      </c>
      <c r="BN219" s="1">
        <v>0</v>
      </c>
      <c r="BO219" s="1">
        <v>0</v>
      </c>
      <c r="BP219" s="1">
        <v>0</v>
      </c>
      <c r="BQ219" s="1">
        <v>0</v>
      </c>
      <c r="BR219" s="1">
        <v>0</v>
      </c>
      <c r="BS219" s="4">
        <v>131435</v>
      </c>
      <c r="BT219" s="1">
        <v>0</v>
      </c>
      <c r="BU219" s="1">
        <v>0</v>
      </c>
      <c r="BV219" s="1">
        <v>0</v>
      </c>
      <c r="BW219" s="1">
        <v>0</v>
      </c>
      <c r="BX219" s="1">
        <v>0</v>
      </c>
      <c r="BY219" s="1">
        <v>0</v>
      </c>
      <c r="BZ219" s="1">
        <v>0</v>
      </c>
      <c r="CA219" s="1">
        <v>0</v>
      </c>
      <c r="CB219" s="1">
        <v>0</v>
      </c>
      <c r="CC219" s="1">
        <v>0</v>
      </c>
      <c r="CD219" s="1">
        <v>0</v>
      </c>
      <c r="CE219" s="1">
        <v>0</v>
      </c>
      <c r="CF219" s="1">
        <v>0</v>
      </c>
      <c r="CG219" s="1">
        <v>0</v>
      </c>
      <c r="CH219" s="1">
        <v>0</v>
      </c>
      <c r="CI219" s="1">
        <v>0</v>
      </c>
      <c r="CJ219" s="1">
        <v>0</v>
      </c>
      <c r="CK219" s="1">
        <v>0</v>
      </c>
      <c r="CL219" s="1">
        <v>0</v>
      </c>
      <c r="CM219" s="1">
        <v>0</v>
      </c>
      <c r="CN219" s="1">
        <v>0</v>
      </c>
      <c r="CO219" s="1">
        <v>0</v>
      </c>
      <c r="CP219" s="1">
        <v>0</v>
      </c>
      <c r="CQ219" s="1">
        <v>0</v>
      </c>
      <c r="CR219" s="1">
        <v>0</v>
      </c>
      <c r="CS219" s="1">
        <v>0</v>
      </c>
      <c r="CT219" s="1">
        <v>0</v>
      </c>
      <c r="CV219" s="1">
        <v>0</v>
      </c>
      <c r="CW219" s="1">
        <v>0</v>
      </c>
      <c r="CX219" s="1">
        <v>0</v>
      </c>
      <c r="CY219" s="1">
        <v>0</v>
      </c>
      <c r="CZ219" s="1">
        <v>0</v>
      </c>
    </row>
    <row r="220" spans="1:104">
      <c r="A220" s="1" t="s">
        <v>521</v>
      </c>
      <c r="B220" s="1" t="s">
        <v>522</v>
      </c>
    </row>
    <row r="221" spans="1:104">
      <c r="A221" s="1" t="s">
        <v>523</v>
      </c>
      <c r="B221" s="1" t="s">
        <v>524</v>
      </c>
      <c r="C221" s="4">
        <v>812670</v>
      </c>
      <c r="D221" s="4">
        <v>5544521</v>
      </c>
      <c r="E221" s="4">
        <v>611831</v>
      </c>
      <c r="F221" s="1">
        <v>0</v>
      </c>
      <c r="G221" s="4">
        <v>1870677</v>
      </c>
      <c r="H221" s="4">
        <v>894031</v>
      </c>
      <c r="I221" s="4">
        <v>1056114</v>
      </c>
      <c r="J221" s="4">
        <v>720601</v>
      </c>
      <c r="K221" s="4">
        <v>2284360</v>
      </c>
      <c r="L221" s="1">
        <v>0</v>
      </c>
      <c r="M221" s="1">
        <v>0</v>
      </c>
      <c r="N221" s="1">
        <v>0</v>
      </c>
      <c r="O221" s="4">
        <v>582435</v>
      </c>
      <c r="P221" s="4">
        <v>537495</v>
      </c>
      <c r="Q221" s="4">
        <v>483162</v>
      </c>
      <c r="R221" s="4">
        <v>397148</v>
      </c>
      <c r="S221" s="4">
        <v>796779</v>
      </c>
      <c r="T221" s="1">
        <v>0</v>
      </c>
      <c r="U221" s="4">
        <v>3610726</v>
      </c>
      <c r="V221" s="1">
        <v>0</v>
      </c>
      <c r="W221" s="4">
        <v>5965210</v>
      </c>
      <c r="X221" s="4">
        <v>750892</v>
      </c>
      <c r="Y221" s="4">
        <v>10165878</v>
      </c>
      <c r="Z221" s="4">
        <v>2128888</v>
      </c>
      <c r="AA221" s="4">
        <v>1594711</v>
      </c>
      <c r="AB221" s="4">
        <v>1910163</v>
      </c>
      <c r="AC221" s="4">
        <v>378117</v>
      </c>
      <c r="AD221" s="4">
        <v>1020247</v>
      </c>
      <c r="AE221" s="4">
        <v>451156</v>
      </c>
      <c r="AF221" s="1">
        <v>0</v>
      </c>
      <c r="AG221" s="4">
        <v>1569587</v>
      </c>
      <c r="AH221" s="4">
        <v>2759204</v>
      </c>
      <c r="AI221" s="1">
        <v>0</v>
      </c>
      <c r="AJ221" s="4">
        <v>470379</v>
      </c>
      <c r="AK221" s="4">
        <v>1009345</v>
      </c>
      <c r="AL221" s="1">
        <v>0</v>
      </c>
      <c r="AM221" s="4">
        <v>4552300</v>
      </c>
      <c r="AN221" s="4">
        <v>666129</v>
      </c>
      <c r="AO221" s="1">
        <v>0</v>
      </c>
      <c r="AP221" s="4">
        <v>942276</v>
      </c>
      <c r="AQ221" s="4">
        <v>1164826</v>
      </c>
      <c r="AR221" s="4">
        <v>3838139</v>
      </c>
      <c r="AS221" s="4">
        <v>414540</v>
      </c>
      <c r="AT221" s="4">
        <v>1241357</v>
      </c>
      <c r="AU221" s="1">
        <v>0</v>
      </c>
      <c r="AV221" s="4">
        <v>472552</v>
      </c>
      <c r="AW221" s="4">
        <v>2412607</v>
      </c>
      <c r="AX221" s="4">
        <v>13858146</v>
      </c>
      <c r="AY221" s="4">
        <v>2123612</v>
      </c>
      <c r="AZ221" s="4">
        <v>534805</v>
      </c>
      <c r="BA221" s="4">
        <v>334216</v>
      </c>
      <c r="BB221" s="1">
        <v>0</v>
      </c>
      <c r="BC221" s="4">
        <v>704946</v>
      </c>
      <c r="BD221" s="4">
        <v>516169</v>
      </c>
      <c r="BE221" s="4">
        <v>8954931</v>
      </c>
      <c r="BF221" s="4">
        <v>879802</v>
      </c>
      <c r="BG221" s="4">
        <v>2070812</v>
      </c>
      <c r="BH221" s="4">
        <v>2502345</v>
      </c>
      <c r="BI221" s="4">
        <v>25129</v>
      </c>
      <c r="BJ221" s="4">
        <v>1121819</v>
      </c>
      <c r="BK221" s="4">
        <v>758765</v>
      </c>
      <c r="BL221" s="4">
        <v>4373904</v>
      </c>
      <c r="BM221" s="4">
        <v>2056762</v>
      </c>
      <c r="BN221" s="4">
        <v>619211</v>
      </c>
      <c r="BO221" s="4">
        <v>1047941</v>
      </c>
      <c r="BP221" s="4">
        <v>3466478</v>
      </c>
      <c r="BQ221" s="4">
        <v>470177</v>
      </c>
      <c r="BR221" s="1">
        <v>0</v>
      </c>
      <c r="BS221" s="4">
        <v>1448956</v>
      </c>
      <c r="BT221" s="4">
        <v>1118271</v>
      </c>
      <c r="BU221" s="4">
        <v>1573782</v>
      </c>
      <c r="BV221" s="4">
        <v>2485604</v>
      </c>
      <c r="BW221" s="4">
        <v>1060192</v>
      </c>
      <c r="BX221" s="4">
        <v>1091628</v>
      </c>
      <c r="BY221" s="4">
        <v>1777607</v>
      </c>
      <c r="BZ221" s="1">
        <v>0</v>
      </c>
      <c r="CA221" s="1">
        <v>0</v>
      </c>
      <c r="CB221" s="4">
        <v>3055180</v>
      </c>
      <c r="CC221" s="4">
        <v>5874392</v>
      </c>
      <c r="CD221" s="4">
        <v>4522291</v>
      </c>
      <c r="CE221" s="4">
        <v>651031</v>
      </c>
      <c r="CF221" s="4">
        <v>1104607</v>
      </c>
      <c r="CG221" s="4">
        <v>1804306</v>
      </c>
      <c r="CH221" s="4">
        <v>593959</v>
      </c>
      <c r="CI221" s="4">
        <v>696634</v>
      </c>
      <c r="CJ221" s="4">
        <v>1525262</v>
      </c>
      <c r="CK221" s="4">
        <v>2064367</v>
      </c>
      <c r="CL221" s="4">
        <v>2429241</v>
      </c>
      <c r="CM221" s="1">
        <v>0</v>
      </c>
      <c r="CN221" s="1">
        <v>0</v>
      </c>
      <c r="CO221" s="1">
        <v>0</v>
      </c>
      <c r="CP221" s="4">
        <v>4170049</v>
      </c>
      <c r="CQ221" s="4">
        <v>1102659</v>
      </c>
      <c r="CR221" s="4">
        <v>1375603</v>
      </c>
      <c r="CS221" s="4">
        <v>1243666</v>
      </c>
      <c r="CT221" s="4">
        <v>1384778</v>
      </c>
      <c r="CU221" s="4">
        <v>3425767</v>
      </c>
      <c r="CV221" s="4">
        <v>2303313</v>
      </c>
      <c r="CW221" s="4">
        <v>5475609</v>
      </c>
      <c r="CX221" s="4">
        <v>1880420</v>
      </c>
      <c r="CY221" s="1">
        <v>0</v>
      </c>
      <c r="CZ221" s="4">
        <v>428052</v>
      </c>
    </row>
    <row r="222" spans="1:104">
      <c r="A222" s="1" t="s">
        <v>525</v>
      </c>
      <c r="B222" s="1" t="s">
        <v>526</v>
      </c>
      <c r="C222" s="4">
        <v>51447</v>
      </c>
      <c r="D222" s="4">
        <v>173096</v>
      </c>
      <c r="E222" s="4">
        <v>12542</v>
      </c>
      <c r="F222" s="1">
        <v>0</v>
      </c>
      <c r="G222" s="4">
        <v>48875</v>
      </c>
      <c r="H222" s="4">
        <v>70505</v>
      </c>
      <c r="I222" s="4">
        <v>35705</v>
      </c>
      <c r="J222" s="4">
        <v>23697</v>
      </c>
      <c r="K222" s="4">
        <v>143345</v>
      </c>
      <c r="L222" s="1">
        <v>0</v>
      </c>
      <c r="M222" s="1">
        <v>0</v>
      </c>
      <c r="N222" s="1">
        <v>0</v>
      </c>
      <c r="O222" s="4">
        <v>17595</v>
      </c>
      <c r="P222" s="4">
        <v>14671</v>
      </c>
      <c r="Q222" s="4">
        <v>6121</v>
      </c>
      <c r="R222" s="4">
        <v>17904</v>
      </c>
      <c r="S222" s="4">
        <v>32370</v>
      </c>
      <c r="T222" s="1">
        <v>0</v>
      </c>
      <c r="U222" s="4">
        <v>212768</v>
      </c>
      <c r="V222" s="1">
        <v>0</v>
      </c>
      <c r="W222" s="4">
        <v>230523</v>
      </c>
      <c r="X222" s="4">
        <v>25350</v>
      </c>
      <c r="Y222" s="4">
        <v>295260</v>
      </c>
      <c r="Z222" s="4">
        <v>78938</v>
      </c>
      <c r="AA222" s="4">
        <v>61073</v>
      </c>
      <c r="AB222" s="4">
        <v>43214</v>
      </c>
      <c r="AC222" s="4">
        <v>14258</v>
      </c>
      <c r="AD222" s="4">
        <v>45486</v>
      </c>
      <c r="AE222" s="4">
        <v>10248</v>
      </c>
      <c r="AF222" s="1">
        <v>0</v>
      </c>
      <c r="AG222" s="4">
        <v>85786</v>
      </c>
      <c r="AH222" s="4">
        <v>105017</v>
      </c>
      <c r="AI222" s="1">
        <v>0</v>
      </c>
      <c r="AJ222" s="4">
        <v>15049</v>
      </c>
      <c r="AK222" s="4">
        <v>25555</v>
      </c>
      <c r="AL222" s="1">
        <v>0</v>
      </c>
      <c r="AM222" s="4">
        <v>237670</v>
      </c>
      <c r="AN222" s="4">
        <v>27302</v>
      </c>
      <c r="AO222" s="1">
        <v>0</v>
      </c>
      <c r="AP222" s="4">
        <v>37768</v>
      </c>
      <c r="AQ222" s="4">
        <v>50760</v>
      </c>
      <c r="AR222" s="4">
        <v>205707</v>
      </c>
      <c r="AS222" s="4">
        <v>20236</v>
      </c>
      <c r="AT222" s="4">
        <v>29410</v>
      </c>
      <c r="AU222" s="1">
        <v>0</v>
      </c>
      <c r="AV222" s="4">
        <v>21643</v>
      </c>
      <c r="AW222" s="4">
        <v>64051</v>
      </c>
      <c r="AX222" s="4">
        <v>502497</v>
      </c>
      <c r="AY222" s="4">
        <v>101569</v>
      </c>
      <c r="AZ222" s="4">
        <v>17031</v>
      </c>
      <c r="BA222" s="4">
        <v>11657</v>
      </c>
      <c r="BB222" s="1">
        <v>0</v>
      </c>
      <c r="BC222" s="4">
        <v>34118</v>
      </c>
      <c r="BD222" s="4">
        <v>21206</v>
      </c>
      <c r="BE222" s="4">
        <v>333335</v>
      </c>
      <c r="BF222" s="4">
        <v>51255</v>
      </c>
      <c r="BG222" s="4">
        <v>83707</v>
      </c>
      <c r="BH222" s="4">
        <v>93802</v>
      </c>
      <c r="BI222" s="4">
        <v>133383</v>
      </c>
      <c r="BJ222" s="4">
        <v>58357</v>
      </c>
      <c r="BK222" s="4">
        <v>24852</v>
      </c>
      <c r="BL222" s="4">
        <v>215090</v>
      </c>
      <c r="BM222" s="4">
        <v>98886</v>
      </c>
      <c r="BN222" s="4">
        <v>32568</v>
      </c>
      <c r="BO222" s="4">
        <v>66926</v>
      </c>
      <c r="BP222" s="4">
        <v>187983</v>
      </c>
      <c r="BQ222" s="4">
        <v>14832</v>
      </c>
      <c r="BR222" s="1">
        <v>0</v>
      </c>
      <c r="BS222" s="4">
        <v>38874</v>
      </c>
      <c r="BT222" s="4">
        <v>66847</v>
      </c>
      <c r="BU222" s="4">
        <v>51956</v>
      </c>
      <c r="BV222" s="4">
        <v>126524</v>
      </c>
      <c r="BW222" s="4">
        <v>26045</v>
      </c>
      <c r="BX222" s="4">
        <v>57626</v>
      </c>
      <c r="BY222" s="4">
        <v>93145</v>
      </c>
      <c r="BZ222" s="1">
        <v>0</v>
      </c>
      <c r="CA222" s="1">
        <v>0</v>
      </c>
      <c r="CB222" s="4">
        <v>122221</v>
      </c>
      <c r="CC222" s="4">
        <v>230090</v>
      </c>
      <c r="CD222" s="4">
        <v>193016</v>
      </c>
      <c r="CE222" s="4">
        <v>27708</v>
      </c>
      <c r="CF222" s="4">
        <v>36611</v>
      </c>
      <c r="CG222" s="4">
        <v>88869</v>
      </c>
      <c r="CH222" s="4">
        <v>35976</v>
      </c>
      <c r="CI222" s="4">
        <v>32374</v>
      </c>
      <c r="CJ222" s="4">
        <v>60470</v>
      </c>
      <c r="CK222" s="4">
        <v>110310</v>
      </c>
      <c r="CL222" s="4">
        <v>110082</v>
      </c>
      <c r="CM222" s="1">
        <v>0</v>
      </c>
      <c r="CN222" s="1">
        <v>0</v>
      </c>
      <c r="CO222" s="1">
        <v>0</v>
      </c>
      <c r="CP222" s="4">
        <v>210257</v>
      </c>
      <c r="CQ222" s="4">
        <v>54272</v>
      </c>
      <c r="CR222" s="4">
        <v>44942</v>
      </c>
      <c r="CS222" s="4">
        <v>46496</v>
      </c>
      <c r="CT222" s="4">
        <v>39386</v>
      </c>
      <c r="CU222" s="4">
        <v>141358</v>
      </c>
      <c r="CV222" s="4">
        <v>87301</v>
      </c>
      <c r="CW222" s="4">
        <v>165487</v>
      </c>
      <c r="CX222" s="4">
        <v>43973</v>
      </c>
      <c r="CY222" s="1">
        <v>0</v>
      </c>
      <c r="CZ222" s="1">
        <v>0</v>
      </c>
    </row>
    <row r="223" spans="1:104">
      <c r="A223" s="1" t="s">
        <v>527</v>
      </c>
      <c r="B223" s="1" t="s">
        <v>528</v>
      </c>
      <c r="C223" s="1">
        <v>0</v>
      </c>
      <c r="D223" s="4">
        <v>227838</v>
      </c>
      <c r="E223" s="1">
        <v>0</v>
      </c>
      <c r="F223" s="1">
        <v>0</v>
      </c>
      <c r="G223" s="1">
        <v>0</v>
      </c>
      <c r="H223" s="1">
        <v>0</v>
      </c>
      <c r="I223" s="1">
        <v>0</v>
      </c>
      <c r="J223" s="1">
        <v>0</v>
      </c>
      <c r="K223" s="1">
        <v>0</v>
      </c>
      <c r="L223" s="1">
        <v>0</v>
      </c>
      <c r="M223" s="1">
        <v>0</v>
      </c>
      <c r="N223" s="1">
        <v>0</v>
      </c>
      <c r="O223" s="1">
        <v>0</v>
      </c>
      <c r="P223" s="1">
        <v>0</v>
      </c>
      <c r="Q223" s="1">
        <v>0</v>
      </c>
      <c r="R223" s="1">
        <v>0</v>
      </c>
      <c r="S223" s="1">
        <v>0</v>
      </c>
      <c r="T223" s="1">
        <v>0</v>
      </c>
      <c r="V223" s="1">
        <v>0</v>
      </c>
      <c r="W223" s="1">
        <v>0</v>
      </c>
      <c r="X223" s="1">
        <v>0</v>
      </c>
      <c r="Y223" s="4">
        <v>141224</v>
      </c>
      <c r="Z223" s="1">
        <v>0</v>
      </c>
      <c r="AA223" s="1">
        <v>0</v>
      </c>
      <c r="AB223" s="1">
        <v>0</v>
      </c>
      <c r="AC223" s="1">
        <v>0</v>
      </c>
      <c r="AD223" s="1">
        <v>0</v>
      </c>
      <c r="AE223" s="1">
        <v>0</v>
      </c>
      <c r="AF223" s="1">
        <v>0</v>
      </c>
      <c r="AG223" s="1">
        <v>0</v>
      </c>
      <c r="AH223" s="1">
        <v>0</v>
      </c>
      <c r="AI223" s="1">
        <v>0</v>
      </c>
      <c r="AJ223" s="1">
        <v>0</v>
      </c>
      <c r="AK223" s="1">
        <v>0</v>
      </c>
      <c r="AL223" s="1">
        <v>0</v>
      </c>
      <c r="AM223" s="1">
        <v>0</v>
      </c>
      <c r="AN223" s="1">
        <v>0</v>
      </c>
      <c r="AO223" s="1">
        <v>0</v>
      </c>
      <c r="AP223" s="1">
        <v>0</v>
      </c>
      <c r="AQ223" s="1">
        <v>0</v>
      </c>
      <c r="AS223" s="4">
        <v>184518</v>
      </c>
      <c r="AT223" s="1">
        <v>0</v>
      </c>
      <c r="AU223" s="1">
        <v>0</v>
      </c>
      <c r="AV223" s="1">
        <v>0</v>
      </c>
      <c r="AW223" s="4">
        <v>186457</v>
      </c>
      <c r="AX223" s="1">
        <v>0</v>
      </c>
      <c r="AY223" s="4">
        <v>25162</v>
      </c>
      <c r="AZ223" s="1">
        <v>0</v>
      </c>
      <c r="BA223" s="1">
        <v>0</v>
      </c>
      <c r="BB223" s="1">
        <v>0</v>
      </c>
      <c r="BC223" s="1">
        <v>0</v>
      </c>
      <c r="BD223" s="1">
        <v>0</v>
      </c>
      <c r="BF223" s="1">
        <v>0</v>
      </c>
      <c r="BG223" s="1">
        <v>0</v>
      </c>
      <c r="BH223" s="1">
        <v>0</v>
      </c>
      <c r="BI223" s="1">
        <v>0</v>
      </c>
      <c r="BJ223" s="1">
        <v>0</v>
      </c>
      <c r="BK223" s="1">
        <v>0</v>
      </c>
      <c r="BL223" s="1">
        <v>0</v>
      </c>
      <c r="BM223" s="4">
        <v>173381</v>
      </c>
      <c r="BN223" s="1">
        <v>0</v>
      </c>
      <c r="BO223" s="1">
        <v>0</v>
      </c>
      <c r="BP223" s="1">
        <v>0</v>
      </c>
      <c r="BQ223" s="1">
        <v>0</v>
      </c>
      <c r="BR223" s="1">
        <v>0</v>
      </c>
      <c r="BS223" s="1">
        <v>0</v>
      </c>
      <c r="BT223" s="1">
        <v>0</v>
      </c>
      <c r="BU223" s="1">
        <v>0</v>
      </c>
      <c r="BV223" s="1">
        <v>0</v>
      </c>
      <c r="BW223" s="1">
        <v>0</v>
      </c>
      <c r="BX223" s="1">
        <v>0</v>
      </c>
      <c r="BY223" s="4">
        <v>224765</v>
      </c>
      <c r="BZ223" s="1">
        <v>0</v>
      </c>
      <c r="CA223" s="1">
        <v>0</v>
      </c>
      <c r="CB223" s="4">
        <v>131800</v>
      </c>
      <c r="CC223" s="1">
        <v>0</v>
      </c>
      <c r="CD223" s="4">
        <v>78638</v>
      </c>
      <c r="CE223" s="1">
        <v>0</v>
      </c>
      <c r="CF223" s="1">
        <v>0</v>
      </c>
      <c r="CG223" s="1">
        <v>0</v>
      </c>
      <c r="CH223" s="1">
        <v>0</v>
      </c>
      <c r="CI223" s="1">
        <v>0</v>
      </c>
      <c r="CJ223" s="4">
        <v>163706</v>
      </c>
      <c r="CK223" s="1">
        <v>0</v>
      </c>
      <c r="CL223" s="1">
        <v>0</v>
      </c>
      <c r="CM223" s="1">
        <v>0</v>
      </c>
      <c r="CN223" s="1">
        <v>0</v>
      </c>
      <c r="CO223" s="1">
        <v>0</v>
      </c>
      <c r="CP223" s="1">
        <v>0</v>
      </c>
      <c r="CQ223" s="1">
        <v>0</v>
      </c>
      <c r="CR223" s="1">
        <v>0</v>
      </c>
      <c r="CS223" s="1">
        <v>0</v>
      </c>
      <c r="CT223" s="1">
        <v>0</v>
      </c>
      <c r="CV223" s="1">
        <v>0</v>
      </c>
      <c r="CW223" s="1">
        <v>0</v>
      </c>
      <c r="CX223" s="1">
        <v>0</v>
      </c>
      <c r="CY223" s="1">
        <v>0</v>
      </c>
      <c r="CZ223" s="1">
        <v>0</v>
      </c>
    </row>
    <row r="224" spans="1:104">
      <c r="A224" s="1" t="s">
        <v>529</v>
      </c>
      <c r="B224" s="1" t="s">
        <v>530</v>
      </c>
      <c r="C224" s="1">
        <v>0</v>
      </c>
      <c r="E224" s="1">
        <v>0</v>
      </c>
      <c r="F224" s="1">
        <v>0</v>
      </c>
      <c r="G224" s="1">
        <v>0</v>
      </c>
      <c r="H224" s="1">
        <v>0</v>
      </c>
      <c r="I224" s="1">
        <v>0</v>
      </c>
      <c r="J224" s="1">
        <v>0</v>
      </c>
      <c r="K224" s="1">
        <v>0</v>
      </c>
      <c r="L224" s="1">
        <v>0</v>
      </c>
      <c r="M224" s="1">
        <v>0</v>
      </c>
      <c r="N224" s="1">
        <v>0</v>
      </c>
      <c r="O224" s="1">
        <v>0</v>
      </c>
      <c r="P224" s="1">
        <v>0</v>
      </c>
      <c r="Q224" s="1">
        <v>0</v>
      </c>
      <c r="R224" s="1">
        <v>0</v>
      </c>
      <c r="S224" s="1">
        <v>0</v>
      </c>
      <c r="T224" s="1">
        <v>0</v>
      </c>
      <c r="V224" s="1">
        <v>0</v>
      </c>
      <c r="W224" s="1">
        <v>0</v>
      </c>
      <c r="X224" s="1">
        <v>0</v>
      </c>
      <c r="Z224" s="1">
        <v>0</v>
      </c>
      <c r="AA224" s="1">
        <v>0</v>
      </c>
      <c r="AB224" s="1">
        <v>0</v>
      </c>
      <c r="AC224" s="1">
        <v>0</v>
      </c>
      <c r="AD224" s="1">
        <v>0</v>
      </c>
      <c r="AE224" s="1">
        <v>0</v>
      </c>
      <c r="AF224" s="1">
        <v>0</v>
      </c>
      <c r="AG224" s="1">
        <v>0</v>
      </c>
      <c r="AH224" s="1">
        <v>0</v>
      </c>
      <c r="AI224" s="1">
        <v>0</v>
      </c>
      <c r="AJ224" s="1">
        <v>0</v>
      </c>
      <c r="AK224" s="1">
        <v>0</v>
      </c>
      <c r="AL224" s="1">
        <v>0</v>
      </c>
      <c r="AM224" s="1">
        <v>0</v>
      </c>
      <c r="AN224" s="1">
        <v>0</v>
      </c>
      <c r="AO224" s="1">
        <v>0</v>
      </c>
      <c r="AP224" s="1">
        <v>0</v>
      </c>
      <c r="AQ224" s="1">
        <v>0</v>
      </c>
      <c r="AS224" s="1">
        <v>0</v>
      </c>
      <c r="AT224" s="1">
        <v>0</v>
      </c>
      <c r="AU224" s="1">
        <v>0</v>
      </c>
      <c r="AV224" s="1">
        <v>0</v>
      </c>
      <c r="AX224" s="1">
        <v>0</v>
      </c>
      <c r="AY224" s="1">
        <v>0</v>
      </c>
      <c r="AZ224" s="1">
        <v>0</v>
      </c>
      <c r="BA224" s="1">
        <v>0</v>
      </c>
      <c r="BB224" s="1">
        <v>0</v>
      </c>
      <c r="BC224" s="1">
        <v>0</v>
      </c>
      <c r="BD224" s="1">
        <v>0</v>
      </c>
      <c r="BF224" s="1">
        <v>0</v>
      </c>
      <c r="BG224" s="1">
        <v>0</v>
      </c>
      <c r="BH224" s="1">
        <v>0</v>
      </c>
      <c r="BI224" s="1">
        <v>0</v>
      </c>
      <c r="BJ224" s="1">
        <v>0</v>
      </c>
      <c r="BK224" s="1">
        <v>0</v>
      </c>
      <c r="BL224" s="1">
        <v>0</v>
      </c>
      <c r="BM224" s="1">
        <v>0</v>
      </c>
      <c r="BN224" s="1">
        <v>0</v>
      </c>
      <c r="BO224" s="1">
        <v>0</v>
      </c>
      <c r="BP224" s="1">
        <v>0</v>
      </c>
      <c r="BQ224" s="1">
        <v>0</v>
      </c>
      <c r="BR224" s="1">
        <v>0</v>
      </c>
      <c r="BS224" s="1">
        <v>0</v>
      </c>
      <c r="BT224" s="1">
        <v>0</v>
      </c>
      <c r="BU224" s="1">
        <v>0</v>
      </c>
      <c r="BV224" s="1">
        <v>0</v>
      </c>
      <c r="BW224" s="1">
        <v>0</v>
      </c>
      <c r="BX224" s="1">
        <v>0</v>
      </c>
      <c r="BY224" s="1">
        <v>0</v>
      </c>
      <c r="BZ224" s="1">
        <v>0</v>
      </c>
      <c r="CA224" s="1">
        <v>0</v>
      </c>
      <c r="CB224" s="1">
        <v>0</v>
      </c>
      <c r="CC224" s="1">
        <v>0</v>
      </c>
      <c r="CD224" s="1">
        <v>0</v>
      </c>
      <c r="CE224" s="1">
        <v>0</v>
      </c>
      <c r="CF224" s="1">
        <v>0</v>
      </c>
      <c r="CG224" s="1">
        <v>0</v>
      </c>
      <c r="CH224" s="1">
        <v>0</v>
      </c>
      <c r="CI224" s="1">
        <v>0</v>
      </c>
      <c r="CJ224" s="1">
        <v>0</v>
      </c>
      <c r="CK224" s="1">
        <v>0</v>
      </c>
      <c r="CL224" s="1">
        <v>0</v>
      </c>
      <c r="CM224" s="1">
        <v>0</v>
      </c>
      <c r="CN224" s="1">
        <v>0</v>
      </c>
      <c r="CO224" s="1">
        <v>0</v>
      </c>
      <c r="CP224" s="1">
        <v>0</v>
      </c>
      <c r="CQ224" s="1">
        <v>0</v>
      </c>
      <c r="CR224" s="1">
        <v>0</v>
      </c>
      <c r="CS224" s="1">
        <v>0</v>
      </c>
      <c r="CT224" s="1">
        <v>0</v>
      </c>
      <c r="CV224" s="1">
        <v>0</v>
      </c>
      <c r="CW224" s="1">
        <v>0</v>
      </c>
      <c r="CX224" s="1">
        <v>0</v>
      </c>
      <c r="CY224" s="1">
        <v>0</v>
      </c>
      <c r="CZ224" s="1">
        <v>0</v>
      </c>
    </row>
    <row r="225" spans="1:104">
      <c r="A225" s="1" t="s">
        <v>531</v>
      </c>
      <c r="B225" s="1" t="s">
        <v>532</v>
      </c>
    </row>
    <row r="226" spans="1:104">
      <c r="A226" s="1" t="s">
        <v>533</v>
      </c>
      <c r="B226" s="1" t="s">
        <v>534</v>
      </c>
      <c r="C226" s="4">
        <v>964283</v>
      </c>
      <c r="D226" s="4">
        <v>5973125</v>
      </c>
      <c r="E226" s="4">
        <v>665529</v>
      </c>
      <c r="F226" s="1">
        <v>0</v>
      </c>
      <c r="G226" s="4">
        <v>1808914</v>
      </c>
      <c r="H226" s="4">
        <v>952110</v>
      </c>
      <c r="I226" s="4">
        <v>926939</v>
      </c>
      <c r="J226" s="4">
        <v>746826</v>
      </c>
      <c r="K226" s="4">
        <v>4337717</v>
      </c>
      <c r="L226" s="1">
        <v>0</v>
      </c>
      <c r="M226" s="1">
        <v>0</v>
      </c>
      <c r="N226" s="1">
        <v>0</v>
      </c>
      <c r="O226" s="4">
        <v>421846</v>
      </c>
      <c r="P226" s="4">
        <v>352334</v>
      </c>
      <c r="Q226" s="4">
        <v>330328</v>
      </c>
      <c r="R226" s="4">
        <v>337158</v>
      </c>
      <c r="S226" s="4">
        <v>818795</v>
      </c>
      <c r="T226" s="1">
        <v>0</v>
      </c>
      <c r="U226" s="4">
        <v>5744225</v>
      </c>
      <c r="V226" s="1">
        <v>0</v>
      </c>
      <c r="W226" s="4">
        <v>9805469</v>
      </c>
      <c r="X226" s="4">
        <v>753053</v>
      </c>
      <c r="Y226" s="4">
        <v>14118078</v>
      </c>
      <c r="Z226" s="4">
        <v>3406894</v>
      </c>
      <c r="AA226" s="4">
        <v>1900093</v>
      </c>
      <c r="AB226" s="4">
        <v>2518675</v>
      </c>
      <c r="AC226" s="4">
        <v>411922</v>
      </c>
      <c r="AD226" s="4">
        <v>1294236</v>
      </c>
      <c r="AE226" s="4">
        <v>326541</v>
      </c>
      <c r="AF226" s="1">
        <v>0</v>
      </c>
      <c r="AG226" s="4">
        <v>2488653</v>
      </c>
      <c r="AH226" s="4">
        <v>3868354</v>
      </c>
      <c r="AI226" s="1">
        <v>0</v>
      </c>
      <c r="AJ226" s="4">
        <v>447551</v>
      </c>
      <c r="AK226" s="4">
        <v>1967766</v>
      </c>
      <c r="AL226" s="1">
        <v>0</v>
      </c>
      <c r="AM226" s="4">
        <v>4819373</v>
      </c>
      <c r="AN226" s="4">
        <v>918165</v>
      </c>
      <c r="AO226" s="1">
        <v>0</v>
      </c>
      <c r="AP226" s="4">
        <v>913058</v>
      </c>
      <c r="AQ226" s="4">
        <v>1433084</v>
      </c>
      <c r="AR226" s="4">
        <v>4448377</v>
      </c>
      <c r="AS226" s="4">
        <v>347601</v>
      </c>
      <c r="AT226" s="4">
        <v>1716898</v>
      </c>
      <c r="AU226" s="4">
        <v>271031</v>
      </c>
      <c r="AV226" s="4">
        <v>478894</v>
      </c>
      <c r="AW226" s="4">
        <v>2750914</v>
      </c>
      <c r="AX226" s="4">
        <v>17838341</v>
      </c>
      <c r="AY226" s="4">
        <v>3591836</v>
      </c>
      <c r="AZ226" s="4">
        <v>350235</v>
      </c>
      <c r="BA226" s="4">
        <v>394977</v>
      </c>
      <c r="BB226" s="1">
        <v>0</v>
      </c>
      <c r="BC226" s="4">
        <v>933695</v>
      </c>
      <c r="BD226" s="4">
        <v>333067</v>
      </c>
      <c r="BE226" s="4">
        <v>10955487</v>
      </c>
      <c r="BF226" s="4">
        <v>1200414</v>
      </c>
      <c r="BG226" s="4">
        <v>2712518</v>
      </c>
      <c r="BH226" s="4">
        <v>2938534</v>
      </c>
      <c r="BI226" s="4">
        <v>2246312</v>
      </c>
      <c r="BJ226" s="4">
        <v>1730187</v>
      </c>
      <c r="BK226" s="4">
        <v>875091</v>
      </c>
      <c r="BL226" s="4">
        <v>4266205</v>
      </c>
      <c r="BM226" s="4">
        <v>2631643</v>
      </c>
      <c r="BN226" s="4">
        <v>714602</v>
      </c>
      <c r="BO226" s="4">
        <v>1379278</v>
      </c>
      <c r="BP226" s="4">
        <v>3323566</v>
      </c>
      <c r="BQ226" s="4">
        <v>389447</v>
      </c>
      <c r="BR226" s="1">
        <v>0</v>
      </c>
      <c r="BS226" s="4">
        <v>2017408</v>
      </c>
      <c r="BT226" s="4">
        <v>1738811</v>
      </c>
      <c r="BU226" s="4">
        <v>2277368</v>
      </c>
      <c r="BV226" s="4">
        <v>2629285</v>
      </c>
      <c r="BW226" s="4">
        <v>1168313</v>
      </c>
      <c r="BX226" s="4">
        <v>1429247</v>
      </c>
      <c r="BY226" s="4">
        <v>3195860</v>
      </c>
      <c r="BZ226" s="1">
        <v>0</v>
      </c>
      <c r="CA226" s="1">
        <v>0</v>
      </c>
      <c r="CB226" s="4">
        <v>3893720</v>
      </c>
      <c r="CC226" s="4">
        <v>9792892</v>
      </c>
      <c r="CD226" s="4">
        <v>6279286</v>
      </c>
      <c r="CE226" s="4">
        <v>929944</v>
      </c>
      <c r="CF226" s="4">
        <v>1133767</v>
      </c>
      <c r="CG226" s="4">
        <v>2416247</v>
      </c>
      <c r="CH226" s="4">
        <v>860610</v>
      </c>
      <c r="CI226" s="4">
        <v>938023</v>
      </c>
      <c r="CJ226" s="4">
        <v>1904382</v>
      </c>
      <c r="CK226" s="4">
        <v>3288899</v>
      </c>
      <c r="CL226" s="4">
        <v>2664377</v>
      </c>
      <c r="CM226" s="1">
        <v>0</v>
      </c>
      <c r="CN226" s="1">
        <v>0</v>
      </c>
      <c r="CO226" s="1">
        <v>0</v>
      </c>
      <c r="CP226" s="4">
        <v>6994321</v>
      </c>
      <c r="CQ226" s="4">
        <v>1410386</v>
      </c>
      <c r="CR226" s="4">
        <v>1848447</v>
      </c>
      <c r="CS226" s="4">
        <v>1446855</v>
      </c>
      <c r="CT226" s="4">
        <v>997814</v>
      </c>
      <c r="CU226" s="4">
        <v>3859776</v>
      </c>
      <c r="CV226" s="4">
        <v>1326474</v>
      </c>
      <c r="CW226" s="4">
        <v>831953</v>
      </c>
      <c r="CX226" s="1">
        <v>0</v>
      </c>
      <c r="CY226" s="4">
        <v>403471</v>
      </c>
      <c r="CZ226" s="4">
        <v>342522</v>
      </c>
    </row>
    <row r="227" spans="1:104">
      <c r="A227" s="1" t="s">
        <v>535</v>
      </c>
      <c r="B227" s="1" t="s">
        <v>536</v>
      </c>
      <c r="C227" s="1">
        <v>0</v>
      </c>
      <c r="D227" s="4">
        <v>1809770</v>
      </c>
      <c r="E227" s="4">
        <v>396373</v>
      </c>
      <c r="F227" s="1">
        <v>0</v>
      </c>
      <c r="G227" s="4">
        <v>592569</v>
      </c>
      <c r="H227" s="4">
        <v>346090</v>
      </c>
      <c r="I227" s="4">
        <v>524269</v>
      </c>
      <c r="J227" s="4">
        <v>256245</v>
      </c>
      <c r="K227" s="4">
        <v>1794010</v>
      </c>
      <c r="L227" s="1">
        <v>0</v>
      </c>
      <c r="M227" s="1">
        <v>0</v>
      </c>
      <c r="N227" s="1">
        <v>0</v>
      </c>
      <c r="O227" s="4">
        <v>147171</v>
      </c>
      <c r="P227" s="4">
        <v>145706</v>
      </c>
      <c r="Q227" s="4">
        <v>179201</v>
      </c>
      <c r="R227" s="4">
        <v>255515</v>
      </c>
      <c r="S227" s="4">
        <v>681226</v>
      </c>
      <c r="T227" s="1">
        <v>0</v>
      </c>
      <c r="U227" s="4">
        <v>1698462</v>
      </c>
      <c r="V227" s="1">
        <v>0</v>
      </c>
      <c r="W227" s="4">
        <v>3318051</v>
      </c>
      <c r="X227" s="4">
        <v>385565</v>
      </c>
      <c r="Y227" s="4">
        <v>5588029</v>
      </c>
      <c r="Z227" s="4">
        <v>1325332</v>
      </c>
      <c r="AA227" s="4">
        <v>573475</v>
      </c>
      <c r="AB227" s="4">
        <v>1344623</v>
      </c>
      <c r="AC227" s="4">
        <v>220018</v>
      </c>
      <c r="AD227" s="4">
        <v>445274</v>
      </c>
      <c r="AE227" s="4">
        <v>88869</v>
      </c>
      <c r="AF227" s="1">
        <v>0</v>
      </c>
      <c r="AG227" s="4">
        <v>952096</v>
      </c>
      <c r="AH227" s="4">
        <v>1454358</v>
      </c>
      <c r="AI227" s="1">
        <v>0</v>
      </c>
      <c r="AJ227" s="4">
        <v>297926</v>
      </c>
      <c r="AK227" s="4">
        <v>1273974</v>
      </c>
      <c r="AL227" s="1">
        <v>0</v>
      </c>
      <c r="AM227" s="4">
        <v>1548650</v>
      </c>
      <c r="AN227" s="4">
        <v>330118</v>
      </c>
      <c r="AO227" s="1">
        <v>0</v>
      </c>
      <c r="AP227" s="4">
        <v>367256</v>
      </c>
      <c r="AQ227" s="4">
        <v>603131</v>
      </c>
      <c r="AR227" s="4">
        <v>1784242</v>
      </c>
      <c r="AS227" s="4">
        <v>117126</v>
      </c>
      <c r="AT227" s="4">
        <v>578033</v>
      </c>
      <c r="AU227" s="4">
        <v>159695</v>
      </c>
      <c r="AV227" s="4">
        <v>170217</v>
      </c>
      <c r="AW227" s="4">
        <v>1239122</v>
      </c>
      <c r="AX227" s="4">
        <v>6187243</v>
      </c>
      <c r="AY227" s="4">
        <v>1391453</v>
      </c>
      <c r="AZ227" s="4">
        <v>127267</v>
      </c>
      <c r="BA227" s="4">
        <v>114566</v>
      </c>
      <c r="BB227" s="1">
        <v>0</v>
      </c>
      <c r="BC227" s="4">
        <v>342792</v>
      </c>
      <c r="BD227" s="4">
        <v>186375</v>
      </c>
      <c r="BE227" s="4">
        <v>4456897</v>
      </c>
      <c r="BF227" s="4">
        <v>668551</v>
      </c>
      <c r="BG227" s="4">
        <v>991915</v>
      </c>
      <c r="BH227" s="4">
        <v>806454</v>
      </c>
      <c r="BI227" s="4">
        <v>1221445</v>
      </c>
      <c r="BJ227" s="4">
        <v>978541</v>
      </c>
      <c r="BK227" s="4">
        <v>368234</v>
      </c>
      <c r="BL227" s="4">
        <v>1540850</v>
      </c>
      <c r="BM227" s="4">
        <v>1196229</v>
      </c>
      <c r="BN227" s="4">
        <v>239758</v>
      </c>
      <c r="BO227" s="4">
        <v>803259</v>
      </c>
      <c r="BP227" s="4">
        <v>1338836</v>
      </c>
      <c r="BQ227" s="4">
        <v>185109</v>
      </c>
      <c r="BR227" s="1">
        <v>0</v>
      </c>
      <c r="BS227" s="4">
        <v>774400</v>
      </c>
      <c r="BT227" s="4">
        <v>575364</v>
      </c>
      <c r="BU227" s="4">
        <v>1154870</v>
      </c>
      <c r="BV227" s="4">
        <v>1012225</v>
      </c>
      <c r="BW227" s="4">
        <v>581661</v>
      </c>
      <c r="BX227" s="4">
        <v>734948</v>
      </c>
      <c r="BY227" s="4">
        <v>1132576</v>
      </c>
      <c r="BZ227" s="1">
        <v>0</v>
      </c>
      <c r="CA227" s="1">
        <v>0</v>
      </c>
      <c r="CB227" s="4">
        <v>1464403</v>
      </c>
      <c r="CC227" s="4">
        <v>3678834</v>
      </c>
      <c r="CD227" s="4">
        <v>2105612</v>
      </c>
      <c r="CE227" s="4">
        <v>281196</v>
      </c>
      <c r="CF227" s="4">
        <v>555456</v>
      </c>
      <c r="CG227" s="4">
        <v>704833</v>
      </c>
      <c r="CH227" s="4">
        <v>296965</v>
      </c>
      <c r="CI227" s="4">
        <v>264742</v>
      </c>
      <c r="CJ227" s="4">
        <v>622167</v>
      </c>
      <c r="CK227" s="4">
        <v>1110139</v>
      </c>
      <c r="CL227" s="4">
        <v>1235969</v>
      </c>
      <c r="CM227" s="1">
        <v>0</v>
      </c>
      <c r="CN227" s="1">
        <v>0</v>
      </c>
      <c r="CO227" s="1">
        <v>0</v>
      </c>
      <c r="CP227" s="4">
        <v>2470529</v>
      </c>
      <c r="CQ227" s="4">
        <v>415357</v>
      </c>
      <c r="CR227" s="4">
        <v>841752</v>
      </c>
      <c r="CS227" s="4">
        <v>545100</v>
      </c>
      <c r="CT227" s="4">
        <v>209014</v>
      </c>
      <c r="CU227" s="4">
        <v>1309738</v>
      </c>
      <c r="CV227" s="4">
        <v>422291</v>
      </c>
      <c r="CW227" s="4">
        <v>226607</v>
      </c>
      <c r="CX227" s="1">
        <v>0</v>
      </c>
      <c r="CY227" s="4">
        <v>255465</v>
      </c>
      <c r="CZ227" s="4">
        <v>216223</v>
      </c>
    </row>
    <row r="228" spans="1:104">
      <c r="A228" s="1" t="s">
        <v>537</v>
      </c>
      <c r="B228" s="1" t="s">
        <v>538</v>
      </c>
      <c r="C228" s="4">
        <v>375591</v>
      </c>
      <c r="E228" s="1">
        <v>0</v>
      </c>
      <c r="F228" s="1">
        <v>0</v>
      </c>
      <c r="G228" s="1">
        <v>0</v>
      </c>
      <c r="H228" s="1">
        <v>0</v>
      </c>
      <c r="I228" s="1">
        <v>0</v>
      </c>
      <c r="J228" s="1">
        <v>0</v>
      </c>
      <c r="K228" s="1">
        <v>0</v>
      </c>
      <c r="L228" s="1">
        <v>0</v>
      </c>
      <c r="M228" s="1">
        <v>0</v>
      </c>
      <c r="N228" s="1">
        <v>0</v>
      </c>
      <c r="O228" s="1">
        <v>0</v>
      </c>
      <c r="P228" s="1">
        <v>0</v>
      </c>
      <c r="Q228" s="1">
        <v>0</v>
      </c>
      <c r="R228" s="1">
        <v>0</v>
      </c>
      <c r="S228" s="1">
        <v>0</v>
      </c>
      <c r="T228" s="1">
        <v>0</v>
      </c>
      <c r="V228" s="1">
        <v>0</v>
      </c>
      <c r="W228" s="1">
        <v>0</v>
      </c>
      <c r="X228" s="1">
        <v>0</v>
      </c>
      <c r="Z228" s="1">
        <v>0</v>
      </c>
      <c r="AA228" s="1">
        <v>0</v>
      </c>
      <c r="AB228" s="1">
        <v>0</v>
      </c>
      <c r="AC228" s="1">
        <v>0</v>
      </c>
      <c r="AD228" s="1">
        <v>0</v>
      </c>
      <c r="AE228" s="1">
        <v>0</v>
      </c>
      <c r="AF228" s="1">
        <v>0</v>
      </c>
      <c r="AG228" s="1">
        <v>0</v>
      </c>
      <c r="AH228" s="1">
        <v>0</v>
      </c>
      <c r="AI228" s="1">
        <v>0</v>
      </c>
      <c r="AJ228" s="1">
        <v>0</v>
      </c>
      <c r="AK228" s="1">
        <v>0</v>
      </c>
      <c r="AL228" s="1">
        <v>0</v>
      </c>
      <c r="AM228" s="1">
        <v>0</v>
      </c>
      <c r="AN228" s="1">
        <v>0</v>
      </c>
      <c r="AO228" s="1">
        <v>0</v>
      </c>
      <c r="AP228" s="4">
        <v>142463</v>
      </c>
      <c r="AQ228" s="1">
        <v>0</v>
      </c>
      <c r="AS228" s="4">
        <v>47114</v>
      </c>
      <c r="AT228" s="1">
        <v>0</v>
      </c>
      <c r="AU228" s="1">
        <v>0</v>
      </c>
      <c r="AV228" s="1">
        <v>0</v>
      </c>
      <c r="AX228" s="1">
        <v>0</v>
      </c>
      <c r="AY228" s="1">
        <v>0</v>
      </c>
      <c r="AZ228" s="1">
        <v>0</v>
      </c>
      <c r="BA228" s="1">
        <v>0</v>
      </c>
      <c r="BB228" s="1">
        <v>0</v>
      </c>
      <c r="BC228" s="1">
        <v>0</v>
      </c>
      <c r="BD228" s="1">
        <v>0</v>
      </c>
      <c r="BF228" s="1">
        <v>0</v>
      </c>
      <c r="BG228" s="1">
        <v>0</v>
      </c>
      <c r="BH228" s="1">
        <v>0</v>
      </c>
      <c r="BI228" s="1">
        <v>0</v>
      </c>
      <c r="BJ228" s="1">
        <v>0</v>
      </c>
      <c r="BK228" s="1">
        <v>0</v>
      </c>
      <c r="BL228" s="1">
        <v>0</v>
      </c>
      <c r="BM228" s="1">
        <v>0</v>
      </c>
      <c r="BN228" s="1">
        <v>0</v>
      </c>
      <c r="BO228" s="1">
        <v>0</v>
      </c>
      <c r="BP228" s="1">
        <v>0</v>
      </c>
      <c r="BQ228" s="1">
        <v>0</v>
      </c>
      <c r="BR228" s="1">
        <v>0</v>
      </c>
      <c r="BS228" s="1">
        <v>0</v>
      </c>
      <c r="BT228" s="1">
        <v>0</v>
      </c>
      <c r="BU228" s="1">
        <v>0</v>
      </c>
      <c r="BV228" s="1">
        <v>0</v>
      </c>
      <c r="BW228" s="1">
        <v>0</v>
      </c>
      <c r="BX228" s="1">
        <v>0</v>
      </c>
      <c r="BY228" s="1">
        <v>0</v>
      </c>
      <c r="BZ228" s="1">
        <v>0</v>
      </c>
      <c r="CA228" s="1">
        <v>0</v>
      </c>
      <c r="CB228" s="1">
        <v>0</v>
      </c>
      <c r="CC228" s="1">
        <v>0</v>
      </c>
      <c r="CD228" s="1">
        <v>0</v>
      </c>
      <c r="CE228" s="1">
        <v>0</v>
      </c>
      <c r="CF228" s="1">
        <v>0</v>
      </c>
      <c r="CG228" s="1">
        <v>0</v>
      </c>
      <c r="CH228" s="1">
        <v>0</v>
      </c>
      <c r="CI228" s="1">
        <v>0</v>
      </c>
      <c r="CJ228" s="1">
        <v>0</v>
      </c>
      <c r="CK228" s="1">
        <v>0</v>
      </c>
      <c r="CL228" s="1">
        <v>0</v>
      </c>
      <c r="CM228" s="1">
        <v>0</v>
      </c>
      <c r="CN228" s="1">
        <v>0</v>
      </c>
      <c r="CO228" s="1">
        <v>0</v>
      </c>
      <c r="CP228" s="1">
        <v>0</v>
      </c>
      <c r="CQ228" s="1">
        <v>0</v>
      </c>
      <c r="CR228" s="1">
        <v>0</v>
      </c>
      <c r="CS228" s="1">
        <v>0</v>
      </c>
      <c r="CT228" s="1">
        <v>0</v>
      </c>
      <c r="CV228" s="1">
        <v>0</v>
      </c>
      <c r="CW228" s="1">
        <v>0</v>
      </c>
      <c r="CX228" s="1">
        <v>0</v>
      </c>
      <c r="CY228" s="1">
        <v>0</v>
      </c>
      <c r="CZ228" s="1">
        <v>0</v>
      </c>
    </row>
    <row r="229" spans="1:104">
      <c r="A229" s="1" t="s">
        <v>539</v>
      </c>
      <c r="B229" s="1" t="s">
        <v>540</v>
      </c>
      <c r="C229" s="1">
        <v>0</v>
      </c>
      <c r="D229" s="4">
        <v>116817</v>
      </c>
      <c r="E229" s="4">
        <v>34725</v>
      </c>
      <c r="F229" s="1">
        <v>0</v>
      </c>
      <c r="G229" s="1">
        <v>0</v>
      </c>
      <c r="H229" s="1">
        <v>0</v>
      </c>
      <c r="I229" s="1">
        <v>0</v>
      </c>
      <c r="J229" s="1">
        <v>0</v>
      </c>
      <c r="K229" s="4">
        <v>103846</v>
      </c>
      <c r="L229" s="1">
        <v>0</v>
      </c>
      <c r="M229" s="1">
        <v>0</v>
      </c>
      <c r="N229" s="1">
        <v>0</v>
      </c>
      <c r="O229" s="1">
        <v>0</v>
      </c>
      <c r="P229" s="4">
        <v>11683</v>
      </c>
      <c r="Q229" s="4">
        <v>11500</v>
      </c>
      <c r="R229" s="4">
        <v>18333</v>
      </c>
      <c r="S229" s="4">
        <v>33584</v>
      </c>
      <c r="T229" s="1">
        <v>0</v>
      </c>
      <c r="V229" s="1">
        <v>0</v>
      </c>
      <c r="W229" s="4">
        <v>5090</v>
      </c>
      <c r="X229" s="4">
        <v>24633</v>
      </c>
      <c r="Y229" s="4">
        <v>575184</v>
      </c>
      <c r="Z229" s="4">
        <v>94283</v>
      </c>
      <c r="AA229" s="4">
        <v>33560</v>
      </c>
      <c r="AB229" s="4">
        <v>73109</v>
      </c>
      <c r="AC229" s="4">
        <v>21879</v>
      </c>
      <c r="AD229" s="1">
        <v>0</v>
      </c>
      <c r="AE229" s="1">
        <v>0</v>
      </c>
      <c r="AF229" s="1">
        <v>0</v>
      </c>
      <c r="AG229" s="4">
        <v>92031</v>
      </c>
      <c r="AH229" s="4">
        <v>202108</v>
      </c>
      <c r="AI229" s="1">
        <v>0</v>
      </c>
      <c r="AJ229" s="1">
        <v>0</v>
      </c>
      <c r="AK229" s="4">
        <v>84005</v>
      </c>
      <c r="AL229" s="1">
        <v>0</v>
      </c>
      <c r="AM229" s="1">
        <v>0</v>
      </c>
      <c r="AN229" s="4">
        <v>15765</v>
      </c>
      <c r="AO229" s="1">
        <v>0</v>
      </c>
      <c r="AP229" s="4">
        <v>28324</v>
      </c>
      <c r="AQ229" s="4">
        <v>80879</v>
      </c>
      <c r="AR229" s="4">
        <v>14933</v>
      </c>
      <c r="AS229" s="1">
        <v>0</v>
      </c>
      <c r="AT229" s="4">
        <v>46275</v>
      </c>
      <c r="AU229" s="1">
        <v>0</v>
      </c>
      <c r="AV229" s="1">
        <v>0</v>
      </c>
      <c r="AW229" s="4">
        <v>142212</v>
      </c>
      <c r="AX229" s="4">
        <v>207455</v>
      </c>
      <c r="AY229" s="4">
        <v>115106</v>
      </c>
      <c r="AZ229" s="1">
        <v>0</v>
      </c>
      <c r="BA229" s="1">
        <v>0</v>
      </c>
      <c r="BB229" s="1">
        <v>0</v>
      </c>
      <c r="BC229" s="1">
        <v>0</v>
      </c>
      <c r="BD229" s="4">
        <v>10936</v>
      </c>
      <c r="BF229" s="4">
        <v>74154</v>
      </c>
      <c r="BG229" s="1">
        <v>0</v>
      </c>
      <c r="BH229" s="1">
        <v>0</v>
      </c>
      <c r="BI229" s="1">
        <v>0</v>
      </c>
      <c r="BJ229" s="4">
        <v>67321</v>
      </c>
      <c r="BK229" s="4">
        <v>36816</v>
      </c>
      <c r="BL229" s="1">
        <v>0</v>
      </c>
      <c r="BM229" s="1">
        <v>0</v>
      </c>
      <c r="BN229" s="1">
        <v>0</v>
      </c>
      <c r="BO229" s="1">
        <v>0</v>
      </c>
      <c r="BP229" s="1">
        <v>0</v>
      </c>
      <c r="BQ229" s="1">
        <v>0</v>
      </c>
      <c r="BR229" s="1">
        <v>0</v>
      </c>
      <c r="BS229" s="4">
        <v>95288</v>
      </c>
      <c r="BT229" s="4">
        <v>104592</v>
      </c>
      <c r="BU229" s="1">
        <v>0</v>
      </c>
      <c r="BV229" s="1">
        <v>0</v>
      </c>
      <c r="BW229" s="4">
        <v>41449</v>
      </c>
      <c r="BX229" s="1">
        <v>0</v>
      </c>
      <c r="BY229" s="4">
        <v>112000</v>
      </c>
      <c r="BZ229" s="1">
        <v>0</v>
      </c>
      <c r="CA229" s="1">
        <v>0</v>
      </c>
      <c r="CB229" s="1">
        <v>0</v>
      </c>
      <c r="CC229" s="4">
        <v>107409</v>
      </c>
      <c r="CD229" s="4">
        <v>58608</v>
      </c>
      <c r="CE229" s="4">
        <v>22560</v>
      </c>
      <c r="CF229" s="1">
        <v>0</v>
      </c>
      <c r="CG229" s="4">
        <v>15749</v>
      </c>
      <c r="CH229" s="1">
        <v>0</v>
      </c>
      <c r="CI229" s="1">
        <v>0</v>
      </c>
      <c r="CJ229" s="1">
        <v>0</v>
      </c>
      <c r="CK229" s="4">
        <v>57288</v>
      </c>
      <c r="CL229" s="4">
        <v>144687</v>
      </c>
      <c r="CM229" s="1">
        <v>0</v>
      </c>
      <c r="CN229" s="1">
        <v>0</v>
      </c>
      <c r="CO229" s="1">
        <v>0</v>
      </c>
      <c r="CP229" s="4">
        <v>137489</v>
      </c>
      <c r="CQ229" s="1">
        <v>0</v>
      </c>
      <c r="CR229" s="4">
        <v>98466</v>
      </c>
      <c r="CS229" s="1">
        <v>0</v>
      </c>
      <c r="CT229" s="1">
        <v>0</v>
      </c>
      <c r="CV229" s="1">
        <v>0</v>
      </c>
      <c r="CW229" s="1">
        <v>0</v>
      </c>
      <c r="CX229" s="1">
        <v>0</v>
      </c>
      <c r="CY229" s="1">
        <v>0</v>
      </c>
      <c r="CZ229" s="1">
        <v>0</v>
      </c>
    </row>
    <row r="230" spans="1:104">
      <c r="A230" s="1" t="s">
        <v>541</v>
      </c>
      <c r="B230" s="1" t="s">
        <v>542</v>
      </c>
      <c r="C230" s="1">
        <v>0</v>
      </c>
      <c r="D230" s="4">
        <v>26851</v>
      </c>
      <c r="E230" s="1">
        <v>0</v>
      </c>
      <c r="F230" s="1">
        <v>0</v>
      </c>
      <c r="G230" s="1">
        <v>0</v>
      </c>
      <c r="H230" s="1">
        <v>0</v>
      </c>
      <c r="I230" s="1">
        <v>0</v>
      </c>
      <c r="J230" s="1">
        <v>0</v>
      </c>
      <c r="K230" s="4">
        <v>50000</v>
      </c>
      <c r="L230" s="1">
        <v>0</v>
      </c>
      <c r="M230" s="1">
        <v>0</v>
      </c>
      <c r="N230" s="1">
        <v>0</v>
      </c>
      <c r="O230" s="1">
        <v>0</v>
      </c>
      <c r="P230" s="4">
        <v>25000</v>
      </c>
      <c r="Q230" s="1">
        <v>0</v>
      </c>
      <c r="R230" s="1">
        <v>0</v>
      </c>
      <c r="S230" s="1">
        <v>0</v>
      </c>
      <c r="T230" s="1">
        <v>0</v>
      </c>
      <c r="U230" s="4"/>
      <c r="V230" s="1">
        <v>0</v>
      </c>
      <c r="W230" s="1">
        <v>0</v>
      </c>
      <c r="X230" s="1">
        <v>0</v>
      </c>
      <c r="Z230" s="4">
        <v>86190</v>
      </c>
      <c r="AA230" s="1">
        <v>0</v>
      </c>
      <c r="AB230" s="1">
        <v>0</v>
      </c>
      <c r="AC230" s="1">
        <v>0</v>
      </c>
      <c r="AD230" s="1">
        <v>0</v>
      </c>
      <c r="AE230" s="1">
        <v>0</v>
      </c>
      <c r="AF230" s="1">
        <v>0</v>
      </c>
      <c r="AG230" s="1">
        <v>0</v>
      </c>
      <c r="AH230" s="1">
        <v>0</v>
      </c>
      <c r="AI230" s="1">
        <v>0</v>
      </c>
      <c r="AJ230" s="1">
        <v>0</v>
      </c>
      <c r="AK230" s="1">
        <v>0</v>
      </c>
      <c r="AL230" s="1">
        <v>0</v>
      </c>
      <c r="AM230" s="1">
        <v>0</v>
      </c>
      <c r="AN230" s="1">
        <v>0</v>
      </c>
      <c r="AO230" s="1">
        <v>0</v>
      </c>
      <c r="AP230" s="1">
        <v>0</v>
      </c>
      <c r="AQ230" s="1">
        <v>0</v>
      </c>
      <c r="AS230" s="1">
        <v>0</v>
      </c>
      <c r="AT230" s="1">
        <v>0</v>
      </c>
      <c r="AU230" s="1">
        <v>0</v>
      </c>
      <c r="AV230" s="1">
        <v>0</v>
      </c>
      <c r="AW230" s="4">
        <v>76625</v>
      </c>
      <c r="AX230" s="1">
        <v>0</v>
      </c>
      <c r="AY230" s="1">
        <v>0</v>
      </c>
      <c r="AZ230" s="1">
        <v>0</v>
      </c>
      <c r="BA230" s="1">
        <v>0</v>
      </c>
      <c r="BB230" s="1">
        <v>0</v>
      </c>
      <c r="BC230" s="1">
        <v>0</v>
      </c>
      <c r="BD230" s="1">
        <v>0</v>
      </c>
      <c r="BE230" s="4">
        <v>20161</v>
      </c>
      <c r="BF230" s="1">
        <v>0</v>
      </c>
      <c r="BG230" s="1">
        <v>0</v>
      </c>
      <c r="BH230" s="4">
        <v>25290</v>
      </c>
      <c r="BI230" s="1">
        <v>0</v>
      </c>
      <c r="BJ230" s="1">
        <v>0</v>
      </c>
      <c r="BK230" s="1">
        <v>0</v>
      </c>
      <c r="BL230" s="4">
        <v>25370</v>
      </c>
      <c r="BM230" s="4">
        <v>47035</v>
      </c>
      <c r="BN230" s="1">
        <v>0</v>
      </c>
      <c r="BO230" s="1">
        <v>0</v>
      </c>
      <c r="BP230" s="1">
        <v>0</v>
      </c>
      <c r="BQ230" s="1">
        <v>0</v>
      </c>
      <c r="BR230" s="1">
        <v>0</v>
      </c>
      <c r="BS230" s="1">
        <v>0</v>
      </c>
      <c r="BT230" s="1">
        <v>0</v>
      </c>
      <c r="BU230" s="4">
        <v>20000</v>
      </c>
      <c r="BV230" s="1">
        <v>0</v>
      </c>
      <c r="BW230" s="1">
        <v>0</v>
      </c>
      <c r="BX230" s="1">
        <v>0</v>
      </c>
      <c r="BY230" s="1">
        <v>0</v>
      </c>
      <c r="BZ230" s="1">
        <v>0</v>
      </c>
      <c r="CA230" s="1">
        <v>0</v>
      </c>
      <c r="CB230" s="4">
        <v>17200</v>
      </c>
      <c r="CC230" s="4">
        <v>33800</v>
      </c>
      <c r="CD230" s="4">
        <v>15831</v>
      </c>
      <c r="CE230" s="1">
        <v>0</v>
      </c>
      <c r="CF230" s="1">
        <v>0</v>
      </c>
      <c r="CG230" s="4">
        <v>12334</v>
      </c>
      <c r="CH230" s="1">
        <v>0</v>
      </c>
      <c r="CI230" s="1">
        <v>0</v>
      </c>
      <c r="CJ230" s="1">
        <v>0</v>
      </c>
      <c r="CK230" s="1">
        <v>0</v>
      </c>
      <c r="CL230" s="1">
        <v>0</v>
      </c>
      <c r="CM230" s="1">
        <v>0</v>
      </c>
      <c r="CN230" s="1">
        <v>0</v>
      </c>
      <c r="CO230" s="1">
        <v>0</v>
      </c>
      <c r="CP230" s="1">
        <v>0</v>
      </c>
      <c r="CQ230" s="1">
        <v>0</v>
      </c>
      <c r="CR230" s="4">
        <v>24398</v>
      </c>
      <c r="CS230" s="4">
        <v>12190</v>
      </c>
      <c r="CT230" s="1">
        <v>0</v>
      </c>
      <c r="CV230" s="1">
        <v>0</v>
      </c>
      <c r="CW230" s="4">
        <v>174574</v>
      </c>
      <c r="CX230" s="1">
        <v>0</v>
      </c>
      <c r="CY230" s="1">
        <v>0</v>
      </c>
      <c r="CZ230" s="1">
        <v>0</v>
      </c>
    </row>
    <row r="231" spans="1:104">
      <c r="A231" s="1" t="s">
        <v>543</v>
      </c>
      <c r="B231" s="1" t="s">
        <v>544</v>
      </c>
      <c r="C231" s="1">
        <v>0</v>
      </c>
      <c r="E231" s="1">
        <v>0</v>
      </c>
      <c r="F231" s="1">
        <v>0</v>
      </c>
      <c r="G231" s="1">
        <v>0</v>
      </c>
      <c r="H231" s="1">
        <v>0</v>
      </c>
      <c r="I231" s="1">
        <v>0</v>
      </c>
      <c r="J231" s="1">
        <v>0</v>
      </c>
      <c r="K231" s="1">
        <v>0</v>
      </c>
      <c r="L231" s="1">
        <v>0</v>
      </c>
      <c r="M231" s="1">
        <v>0</v>
      </c>
      <c r="N231" s="1">
        <v>0</v>
      </c>
      <c r="O231" s="1">
        <v>0</v>
      </c>
      <c r="P231" s="1">
        <v>0</v>
      </c>
      <c r="Q231" s="1">
        <v>0</v>
      </c>
      <c r="R231" s="1">
        <v>0</v>
      </c>
      <c r="S231" s="1">
        <v>0</v>
      </c>
      <c r="T231" s="1">
        <v>0</v>
      </c>
      <c r="U231" s="4">
        <v>234320</v>
      </c>
      <c r="V231" s="1">
        <v>0</v>
      </c>
      <c r="W231" s="1">
        <v>0</v>
      </c>
      <c r="X231" s="1">
        <v>0</v>
      </c>
      <c r="Z231" s="1">
        <v>0</v>
      </c>
      <c r="AA231" s="4">
        <v>69602</v>
      </c>
      <c r="AB231" s="1">
        <v>0</v>
      </c>
      <c r="AC231" s="1">
        <v>0</v>
      </c>
      <c r="AD231" s="1">
        <v>0</v>
      </c>
      <c r="AE231" s="4">
        <v>5479</v>
      </c>
      <c r="AF231" s="1">
        <v>0</v>
      </c>
      <c r="AG231" s="1">
        <v>0</v>
      </c>
      <c r="AH231" s="1">
        <v>0</v>
      </c>
      <c r="AI231" s="1">
        <v>0</v>
      </c>
      <c r="AJ231" s="1">
        <v>0</v>
      </c>
      <c r="AK231" s="1">
        <v>0</v>
      </c>
      <c r="AL231" s="1">
        <v>0</v>
      </c>
      <c r="AM231" s="4">
        <v>101209</v>
      </c>
      <c r="AN231" s="4">
        <v>255870</v>
      </c>
      <c r="AO231" s="1">
        <v>0</v>
      </c>
      <c r="AP231" s="4">
        <v>23152</v>
      </c>
      <c r="AQ231" s="1">
        <v>0</v>
      </c>
      <c r="AS231" s="1">
        <v>0</v>
      </c>
      <c r="AT231" s="1">
        <v>0</v>
      </c>
      <c r="AU231" s="1">
        <v>0</v>
      </c>
      <c r="AV231" s="1">
        <v>0</v>
      </c>
      <c r="AW231" s="4">
        <v>87652</v>
      </c>
      <c r="AX231" s="4">
        <v>299708</v>
      </c>
      <c r="AY231" s="4">
        <v>207300</v>
      </c>
      <c r="AZ231" s="1">
        <v>0</v>
      </c>
      <c r="BA231" s="1">
        <v>0</v>
      </c>
      <c r="BB231" s="1">
        <v>0</v>
      </c>
      <c r="BC231" s="4">
        <v>59530</v>
      </c>
      <c r="BD231" s="1">
        <v>226</v>
      </c>
      <c r="BE231" s="4">
        <v>121627</v>
      </c>
      <c r="BF231" s="4">
        <v>50200</v>
      </c>
      <c r="BG231" s="1">
        <v>0</v>
      </c>
      <c r="BH231" s="1">
        <v>0</v>
      </c>
      <c r="BI231" s="1">
        <v>0</v>
      </c>
      <c r="BJ231" s="1">
        <v>0</v>
      </c>
      <c r="BK231" s="1">
        <v>0</v>
      </c>
      <c r="BL231" s="4">
        <v>55697</v>
      </c>
      <c r="BM231" s="4">
        <v>87981</v>
      </c>
      <c r="BN231" s="1">
        <v>0</v>
      </c>
      <c r="BO231" s="1">
        <v>0</v>
      </c>
      <c r="BP231" s="1">
        <v>0</v>
      </c>
      <c r="BQ231" s="1">
        <v>0</v>
      </c>
      <c r="BR231" s="1">
        <v>0</v>
      </c>
      <c r="BS231" s="1">
        <v>0</v>
      </c>
      <c r="BT231" s="1">
        <v>0</v>
      </c>
      <c r="BU231" s="1">
        <v>0</v>
      </c>
      <c r="BV231" s="1">
        <v>0</v>
      </c>
      <c r="BW231" s="1">
        <v>0</v>
      </c>
      <c r="BX231" s="1">
        <v>0</v>
      </c>
      <c r="BY231" s="1">
        <v>0</v>
      </c>
      <c r="BZ231" s="1">
        <v>0</v>
      </c>
      <c r="CA231" s="1">
        <v>0</v>
      </c>
      <c r="CB231" s="1">
        <v>0</v>
      </c>
      <c r="CC231" s="1">
        <v>0</v>
      </c>
      <c r="CD231" s="4">
        <v>219831</v>
      </c>
      <c r="CE231" s="1">
        <v>0</v>
      </c>
      <c r="CF231" s="4">
        <v>43482</v>
      </c>
      <c r="CG231" s="1">
        <v>0</v>
      </c>
      <c r="CH231" s="1">
        <v>0</v>
      </c>
      <c r="CI231" s="1">
        <v>0</v>
      </c>
      <c r="CJ231" s="1">
        <v>0</v>
      </c>
      <c r="CK231" s="4">
        <v>94030</v>
      </c>
      <c r="CL231" s="4">
        <v>346605</v>
      </c>
      <c r="CM231" s="1">
        <v>0</v>
      </c>
      <c r="CN231" s="1">
        <v>0</v>
      </c>
      <c r="CO231" s="1">
        <v>0</v>
      </c>
      <c r="CP231" s="1">
        <v>0</v>
      </c>
      <c r="CQ231" s="1">
        <v>0</v>
      </c>
      <c r="CR231" s="1">
        <v>0</v>
      </c>
      <c r="CS231" s="1">
        <v>0</v>
      </c>
      <c r="CT231" s="1">
        <v>0</v>
      </c>
      <c r="CV231" s="1">
        <v>0</v>
      </c>
      <c r="CW231" s="4">
        <v>13662</v>
      </c>
      <c r="CX231" s="1">
        <v>0</v>
      </c>
      <c r="CY231" s="1">
        <v>0</v>
      </c>
      <c r="CZ231" s="1">
        <v>0</v>
      </c>
    </row>
    <row r="232" spans="1:104">
      <c r="A232" s="1" t="s">
        <v>545</v>
      </c>
      <c r="B232" s="1" t="s">
        <v>546</v>
      </c>
    </row>
    <row r="233" spans="1:104">
      <c r="A233" s="1" t="s">
        <v>547</v>
      </c>
      <c r="B233" s="1" t="s">
        <v>548</v>
      </c>
      <c r="C233" s="1">
        <v>0</v>
      </c>
      <c r="E233" s="1">
        <v>0</v>
      </c>
      <c r="F233" s="1">
        <v>0</v>
      </c>
      <c r="G233" s="4">
        <v>145312</v>
      </c>
      <c r="H233" s="4">
        <v>358630</v>
      </c>
      <c r="I233" s="1">
        <v>0</v>
      </c>
      <c r="J233" s="1">
        <v>0</v>
      </c>
      <c r="K233" s="1">
        <v>0</v>
      </c>
      <c r="L233" s="1">
        <v>0</v>
      </c>
      <c r="M233" s="1">
        <v>0</v>
      </c>
      <c r="N233" s="1">
        <v>0</v>
      </c>
      <c r="O233" s="1">
        <v>0</v>
      </c>
      <c r="P233" s="4">
        <v>259655</v>
      </c>
      <c r="Q233" s="4">
        <v>141795</v>
      </c>
      <c r="R233" s="1">
        <v>0</v>
      </c>
      <c r="S233" s="1">
        <v>0</v>
      </c>
      <c r="T233" s="1">
        <v>0</v>
      </c>
      <c r="V233" s="1">
        <v>0</v>
      </c>
      <c r="W233" s="4">
        <v>119386</v>
      </c>
      <c r="X233" s="1">
        <v>0</v>
      </c>
      <c r="Y233" s="4">
        <v>1216712</v>
      </c>
      <c r="Z233" s="1">
        <v>0</v>
      </c>
      <c r="AA233" s="1">
        <v>0</v>
      </c>
      <c r="AB233" s="1">
        <v>0</v>
      </c>
      <c r="AC233" s="4">
        <v>458566</v>
      </c>
      <c r="AD233" s="4">
        <v>306700</v>
      </c>
      <c r="AE233" s="4">
        <v>128664</v>
      </c>
      <c r="AF233" s="1">
        <v>0</v>
      </c>
      <c r="AG233" s="4">
        <v>328216</v>
      </c>
      <c r="AH233" s="1">
        <v>0</v>
      </c>
      <c r="AI233" s="1">
        <v>0</v>
      </c>
      <c r="AJ233" s="1">
        <v>0</v>
      </c>
      <c r="AK233" s="1">
        <v>0</v>
      </c>
      <c r="AL233" s="1">
        <v>0</v>
      </c>
      <c r="AM233" s="4">
        <v>150038</v>
      </c>
      <c r="AN233" s="4">
        <v>362411</v>
      </c>
      <c r="AO233" s="1">
        <v>0</v>
      </c>
      <c r="AP233" s="1">
        <v>0</v>
      </c>
      <c r="AQ233" s="1">
        <v>0</v>
      </c>
      <c r="AS233" s="1">
        <v>0</v>
      </c>
      <c r="AT233" s="4">
        <v>482376</v>
      </c>
      <c r="AU233" s="1">
        <v>0</v>
      </c>
      <c r="AV233" s="1">
        <v>0</v>
      </c>
      <c r="AX233" s="4">
        <v>137077</v>
      </c>
      <c r="AY233" s="1">
        <v>0</v>
      </c>
      <c r="AZ233" s="1">
        <v>0</v>
      </c>
      <c r="BA233" s="1">
        <v>0</v>
      </c>
      <c r="BB233" s="1">
        <v>0</v>
      </c>
      <c r="BC233" s="4">
        <v>545750</v>
      </c>
      <c r="BD233" s="1">
        <v>0</v>
      </c>
      <c r="BF233" s="1">
        <v>0</v>
      </c>
      <c r="BG233" s="4">
        <v>179148</v>
      </c>
      <c r="BH233" s="4">
        <v>266785</v>
      </c>
      <c r="BI233" s="4">
        <v>391236</v>
      </c>
      <c r="BJ233" s="1">
        <v>0</v>
      </c>
      <c r="BK233" s="4">
        <v>284972</v>
      </c>
      <c r="BL233" s="4">
        <v>336735</v>
      </c>
      <c r="BM233" s="4">
        <v>583923</v>
      </c>
      <c r="BN233" s="4">
        <v>239761</v>
      </c>
      <c r="BO233" s="4">
        <v>75713</v>
      </c>
      <c r="BP233" s="4">
        <v>216033</v>
      </c>
      <c r="BQ233" s="4">
        <v>85711</v>
      </c>
      <c r="BR233" s="1">
        <v>0</v>
      </c>
      <c r="BS233" s="1">
        <v>0</v>
      </c>
      <c r="BT233" s="4">
        <v>740315</v>
      </c>
      <c r="BU233" s="1">
        <v>0</v>
      </c>
      <c r="BV233" s="4">
        <v>620747</v>
      </c>
      <c r="BW233" s="1">
        <v>0</v>
      </c>
      <c r="BX233" s="1">
        <v>0</v>
      </c>
      <c r="BY233" s="4">
        <v>493267</v>
      </c>
      <c r="BZ233" s="1">
        <v>0</v>
      </c>
      <c r="CA233" s="1">
        <v>0</v>
      </c>
      <c r="CB233" s="4">
        <v>192275</v>
      </c>
      <c r="CC233" s="4">
        <v>278034</v>
      </c>
      <c r="CD233" s="4">
        <v>915633</v>
      </c>
      <c r="CE233" s="1">
        <v>0</v>
      </c>
      <c r="CF233" s="1">
        <v>0</v>
      </c>
      <c r="CG233" s="4">
        <v>158777</v>
      </c>
      <c r="CH233" s="1">
        <v>0</v>
      </c>
      <c r="CI233" s="1">
        <v>0</v>
      </c>
      <c r="CJ233" s="1">
        <v>0</v>
      </c>
      <c r="CK233" s="1">
        <v>0</v>
      </c>
      <c r="CL233" s="1">
        <v>0</v>
      </c>
      <c r="CM233" s="1">
        <v>0</v>
      </c>
      <c r="CN233" s="1">
        <v>0</v>
      </c>
      <c r="CO233" s="1">
        <v>0</v>
      </c>
      <c r="CP233" s="4">
        <v>571514</v>
      </c>
      <c r="CQ233" s="1">
        <v>0</v>
      </c>
      <c r="CR233" s="4">
        <v>1304965</v>
      </c>
      <c r="CS233" s="1">
        <v>0</v>
      </c>
      <c r="CT233" s="1">
        <v>0</v>
      </c>
      <c r="CV233" s="1">
        <v>0</v>
      </c>
      <c r="CW233" s="4">
        <v>529041</v>
      </c>
      <c r="CX233" s="1">
        <v>0</v>
      </c>
      <c r="CY233" s="1">
        <v>0</v>
      </c>
      <c r="CZ233" s="1">
        <v>0</v>
      </c>
    </row>
    <row r="234" spans="1:104">
      <c r="A234" s="1" t="s">
        <v>549</v>
      </c>
      <c r="B234" s="1" t="s">
        <v>550</v>
      </c>
      <c r="C234" s="1">
        <v>0</v>
      </c>
      <c r="E234" s="1">
        <v>0</v>
      </c>
      <c r="F234" s="1">
        <v>0</v>
      </c>
      <c r="G234" s="1">
        <v>0</v>
      </c>
      <c r="H234" s="4">
        <v>44826</v>
      </c>
      <c r="I234" s="1">
        <v>0</v>
      </c>
      <c r="J234" s="1">
        <v>0</v>
      </c>
      <c r="K234" s="1">
        <v>0</v>
      </c>
      <c r="L234" s="1">
        <v>0</v>
      </c>
      <c r="M234" s="1">
        <v>0</v>
      </c>
      <c r="N234" s="1">
        <v>0</v>
      </c>
      <c r="O234" s="1">
        <v>0</v>
      </c>
      <c r="P234" s="1">
        <v>0</v>
      </c>
      <c r="Q234" s="1">
        <v>0</v>
      </c>
      <c r="R234" s="1">
        <v>0</v>
      </c>
      <c r="S234" s="1">
        <v>0</v>
      </c>
      <c r="T234" s="1">
        <v>0</v>
      </c>
      <c r="V234" s="1">
        <v>0</v>
      </c>
      <c r="W234" s="1">
        <v>0</v>
      </c>
      <c r="X234" s="1">
        <v>0</v>
      </c>
      <c r="Z234" s="1">
        <v>0</v>
      </c>
      <c r="AA234" s="1">
        <v>0</v>
      </c>
      <c r="AB234" s="1">
        <v>0</v>
      </c>
      <c r="AC234" s="1">
        <v>0</v>
      </c>
      <c r="AD234" s="1">
        <v>0</v>
      </c>
      <c r="AE234" s="1">
        <v>0</v>
      </c>
      <c r="AF234" s="1">
        <v>0</v>
      </c>
      <c r="AG234" s="1">
        <v>0</v>
      </c>
      <c r="AH234" s="1">
        <v>0</v>
      </c>
      <c r="AI234" s="1">
        <v>0</v>
      </c>
      <c r="AJ234" s="1">
        <v>0</v>
      </c>
      <c r="AK234" s="1">
        <v>0</v>
      </c>
      <c r="AL234" s="1">
        <v>0</v>
      </c>
      <c r="AM234" s="1">
        <v>0</v>
      </c>
      <c r="AN234" s="1">
        <v>0</v>
      </c>
      <c r="AO234" s="1">
        <v>0</v>
      </c>
      <c r="AP234" s="1">
        <v>0</v>
      </c>
      <c r="AQ234" s="1">
        <v>0</v>
      </c>
      <c r="AR234" s="4">
        <v>122760</v>
      </c>
      <c r="AS234" s="1">
        <v>0</v>
      </c>
      <c r="AT234" s="1">
        <v>0</v>
      </c>
      <c r="AU234" s="1">
        <v>0</v>
      </c>
      <c r="AV234" s="1">
        <v>0</v>
      </c>
      <c r="AX234" s="1">
        <v>0</v>
      </c>
      <c r="AY234" s="1">
        <v>0</v>
      </c>
      <c r="AZ234" s="1">
        <v>0</v>
      </c>
      <c r="BA234" s="1">
        <v>0</v>
      </c>
      <c r="BB234" s="1">
        <v>0</v>
      </c>
      <c r="BC234" s="1">
        <v>0</v>
      </c>
      <c r="BD234" s="1">
        <v>0</v>
      </c>
      <c r="BF234" s="1">
        <v>0</v>
      </c>
      <c r="BG234" s="1">
        <v>0</v>
      </c>
      <c r="BH234" s="1">
        <v>0</v>
      </c>
      <c r="BI234" s="1">
        <v>0</v>
      </c>
      <c r="BJ234" s="1">
        <v>0</v>
      </c>
      <c r="BK234" s="1">
        <v>0</v>
      </c>
      <c r="BL234" s="1">
        <v>0</v>
      </c>
      <c r="BM234" s="1">
        <v>0</v>
      </c>
      <c r="BN234" s="1">
        <v>0</v>
      </c>
      <c r="BO234" s="1">
        <v>0</v>
      </c>
      <c r="BP234" s="1">
        <v>0</v>
      </c>
      <c r="BQ234" s="1">
        <v>0</v>
      </c>
      <c r="BR234" s="1">
        <v>0</v>
      </c>
      <c r="BS234" s="1">
        <v>0</v>
      </c>
      <c r="BT234" s="1">
        <v>0</v>
      </c>
      <c r="BU234" s="1">
        <v>0</v>
      </c>
      <c r="BV234" s="1">
        <v>0</v>
      </c>
      <c r="BW234" s="1">
        <v>0</v>
      </c>
      <c r="BX234" s="1">
        <v>0</v>
      </c>
      <c r="BY234" s="1">
        <v>0</v>
      </c>
      <c r="BZ234" s="1">
        <v>0</v>
      </c>
      <c r="CA234" s="1">
        <v>0</v>
      </c>
      <c r="CB234" s="1">
        <v>0</v>
      </c>
      <c r="CC234" s="1">
        <v>0</v>
      </c>
      <c r="CD234" s="1">
        <v>0</v>
      </c>
      <c r="CE234" s="1">
        <v>0</v>
      </c>
      <c r="CF234" s="1">
        <v>0</v>
      </c>
      <c r="CG234" s="1">
        <v>0</v>
      </c>
      <c r="CH234" s="1">
        <v>0</v>
      </c>
      <c r="CI234" s="1">
        <v>0</v>
      </c>
      <c r="CJ234" s="1">
        <v>0</v>
      </c>
      <c r="CK234" s="1">
        <v>0</v>
      </c>
      <c r="CL234" s="1">
        <v>0</v>
      </c>
      <c r="CM234" s="1">
        <v>0</v>
      </c>
      <c r="CN234" s="1">
        <v>0</v>
      </c>
      <c r="CO234" s="1">
        <v>0</v>
      </c>
      <c r="CP234" s="4">
        <v>94841</v>
      </c>
      <c r="CQ234" s="1">
        <v>0</v>
      </c>
      <c r="CR234" s="1">
        <v>0</v>
      </c>
      <c r="CS234" s="1">
        <v>0</v>
      </c>
      <c r="CT234" s="1">
        <v>0</v>
      </c>
      <c r="CV234" s="1">
        <v>0</v>
      </c>
      <c r="CW234" s="1">
        <v>0</v>
      </c>
      <c r="CX234" s="1">
        <v>0</v>
      </c>
      <c r="CY234" s="1">
        <v>0</v>
      </c>
      <c r="CZ234" s="1">
        <v>0</v>
      </c>
    </row>
    <row r="235" spans="1:104">
      <c r="A235" s="1" t="s">
        <v>551</v>
      </c>
      <c r="B235" s="1" t="s">
        <v>552</v>
      </c>
    </row>
    <row r="236" spans="1:104">
      <c r="A236" s="1" t="s">
        <v>553</v>
      </c>
      <c r="B236" s="1" t="s">
        <v>554</v>
      </c>
      <c r="C236" s="4">
        <v>124870</v>
      </c>
      <c r="D236" s="4">
        <v>612144</v>
      </c>
      <c r="E236" s="4">
        <v>57682</v>
      </c>
      <c r="F236" s="1">
        <v>0</v>
      </c>
      <c r="G236" s="4">
        <v>253163</v>
      </c>
      <c r="H236" s="4">
        <v>136436</v>
      </c>
      <c r="I236" s="1">
        <v>0</v>
      </c>
      <c r="J236" s="4">
        <v>105508</v>
      </c>
      <c r="K236" s="4">
        <v>465999</v>
      </c>
      <c r="L236" s="1">
        <v>0</v>
      </c>
      <c r="M236" s="1">
        <v>0</v>
      </c>
      <c r="N236" s="1">
        <v>0</v>
      </c>
      <c r="O236" s="4">
        <v>37849</v>
      </c>
      <c r="P236" s="4">
        <v>20087</v>
      </c>
      <c r="Q236" s="4">
        <v>27711</v>
      </c>
      <c r="R236" s="4">
        <v>33697</v>
      </c>
      <c r="S236" s="4">
        <v>68001</v>
      </c>
      <c r="T236" s="1">
        <v>0</v>
      </c>
      <c r="U236" s="4">
        <v>680418</v>
      </c>
      <c r="V236" s="1">
        <v>0</v>
      </c>
      <c r="W236" s="4">
        <v>1348558</v>
      </c>
      <c r="X236" s="4">
        <v>80228</v>
      </c>
      <c r="Y236" s="4">
        <v>1601128</v>
      </c>
      <c r="Z236" s="4">
        <v>378218</v>
      </c>
      <c r="AA236" s="4">
        <v>191952</v>
      </c>
      <c r="AB236" s="4">
        <v>212851</v>
      </c>
      <c r="AC236" s="4">
        <v>25443</v>
      </c>
      <c r="AD236" s="4">
        <v>125188</v>
      </c>
      <c r="AE236" s="4">
        <v>43907</v>
      </c>
      <c r="AF236" s="1">
        <v>0</v>
      </c>
      <c r="AG236" s="4">
        <v>247513</v>
      </c>
      <c r="AH236" s="4">
        <v>329708</v>
      </c>
      <c r="AI236" s="1">
        <v>0</v>
      </c>
      <c r="AJ236" s="4">
        <v>50306</v>
      </c>
      <c r="AK236" s="4">
        <v>168251</v>
      </c>
      <c r="AL236" s="1">
        <v>0</v>
      </c>
      <c r="AM236" s="4">
        <v>564569</v>
      </c>
      <c r="AN236" s="4">
        <v>69488</v>
      </c>
      <c r="AO236" s="1">
        <v>0</v>
      </c>
      <c r="AP236" s="1">
        <v>0</v>
      </c>
      <c r="AQ236" s="4">
        <v>164977</v>
      </c>
      <c r="AR236" s="4">
        <v>545421</v>
      </c>
      <c r="AS236" s="1">
        <v>0</v>
      </c>
      <c r="AT236" s="4">
        <v>201824</v>
      </c>
      <c r="AU236" s="4">
        <v>29464</v>
      </c>
      <c r="AV236" s="4">
        <v>49815</v>
      </c>
      <c r="AW236" s="4">
        <v>314759</v>
      </c>
      <c r="AX236" s="4">
        <v>2550137</v>
      </c>
      <c r="AY236" s="4">
        <v>380670</v>
      </c>
      <c r="AZ236" s="4">
        <v>38100</v>
      </c>
      <c r="BA236" s="4">
        <v>2167</v>
      </c>
      <c r="BB236" s="1">
        <v>0</v>
      </c>
      <c r="BC236" s="4">
        <v>72880</v>
      </c>
      <c r="BD236" s="4">
        <v>19624</v>
      </c>
      <c r="BE236" s="4">
        <v>1151984</v>
      </c>
      <c r="BF236" s="4">
        <v>75296</v>
      </c>
      <c r="BG236" s="4">
        <v>345467</v>
      </c>
      <c r="BH236" s="4">
        <v>428786</v>
      </c>
      <c r="BI236" s="1">
        <v>0</v>
      </c>
      <c r="BJ236" s="1">
        <v>0</v>
      </c>
      <c r="BK236" s="4">
        <v>81207</v>
      </c>
      <c r="BL236" s="4">
        <v>664875</v>
      </c>
      <c r="BM236" s="4">
        <v>299542</v>
      </c>
      <c r="BN236" s="1">
        <v>0</v>
      </c>
      <c r="BO236" s="4">
        <v>162301</v>
      </c>
      <c r="BP236" s="4">
        <v>503809</v>
      </c>
      <c r="BQ236" s="4">
        <v>43821</v>
      </c>
      <c r="BR236" s="1">
        <v>0</v>
      </c>
      <c r="BS236" s="4">
        <v>150602</v>
      </c>
      <c r="BT236" s="4">
        <v>148220</v>
      </c>
      <c r="BU236" s="4">
        <v>297593</v>
      </c>
      <c r="BV236" s="4">
        <v>333408</v>
      </c>
      <c r="BW236" s="4">
        <v>109238</v>
      </c>
      <c r="BX236" s="4">
        <v>172119</v>
      </c>
      <c r="BY236" s="4">
        <v>231715</v>
      </c>
      <c r="BZ236" s="1">
        <v>0</v>
      </c>
      <c r="CA236" s="1">
        <v>0</v>
      </c>
      <c r="CB236" s="4">
        <v>558608</v>
      </c>
      <c r="CC236" s="4">
        <v>937575</v>
      </c>
      <c r="CD236" s="4">
        <v>782135</v>
      </c>
      <c r="CE236" s="4">
        <v>105123</v>
      </c>
      <c r="CF236" s="4">
        <v>155152</v>
      </c>
      <c r="CG236" s="4">
        <v>301204</v>
      </c>
      <c r="CH236" s="4">
        <v>98708</v>
      </c>
      <c r="CI236" s="4">
        <v>64891</v>
      </c>
      <c r="CJ236" s="4">
        <v>247879</v>
      </c>
      <c r="CK236" s="4">
        <v>487466</v>
      </c>
      <c r="CL236" s="4">
        <v>245128</v>
      </c>
      <c r="CM236" s="1">
        <v>0</v>
      </c>
      <c r="CN236" s="1">
        <v>0</v>
      </c>
      <c r="CO236" s="1">
        <v>0</v>
      </c>
      <c r="CP236" s="4">
        <v>415158</v>
      </c>
      <c r="CQ236" s="4">
        <v>155329</v>
      </c>
      <c r="CR236" s="4">
        <v>204937</v>
      </c>
      <c r="CS236" s="4">
        <v>196382</v>
      </c>
      <c r="CT236" s="4">
        <v>156754</v>
      </c>
      <c r="CU236" s="4">
        <v>519565</v>
      </c>
      <c r="CV236" s="4">
        <v>307183</v>
      </c>
      <c r="CW236" s="4">
        <v>60951</v>
      </c>
      <c r="CX236" s="1">
        <v>0</v>
      </c>
      <c r="CY236" s="1">
        <v>0</v>
      </c>
      <c r="CZ236" s="1">
        <v>0</v>
      </c>
    </row>
    <row r="237" spans="1:104">
      <c r="A237" s="1" t="s">
        <v>555</v>
      </c>
      <c r="B237" s="1" t="s">
        <v>556</v>
      </c>
      <c r="C237" s="4">
        <v>71778</v>
      </c>
      <c r="E237" s="1">
        <v>0</v>
      </c>
      <c r="F237" s="1">
        <v>0</v>
      </c>
      <c r="G237" s="1">
        <v>0</v>
      </c>
      <c r="H237" s="1">
        <v>0</v>
      </c>
      <c r="I237" s="1">
        <v>0</v>
      </c>
      <c r="J237" s="1">
        <v>0</v>
      </c>
      <c r="K237" s="1">
        <v>0</v>
      </c>
      <c r="L237" s="1">
        <v>0</v>
      </c>
      <c r="M237" s="1">
        <v>0</v>
      </c>
      <c r="N237" s="1">
        <v>0</v>
      </c>
      <c r="O237" s="1">
        <v>0</v>
      </c>
      <c r="P237" s="1">
        <v>0</v>
      </c>
      <c r="Q237" s="1">
        <v>0</v>
      </c>
      <c r="R237" s="1">
        <v>0</v>
      </c>
      <c r="S237" s="1">
        <v>0</v>
      </c>
      <c r="T237" s="1">
        <v>0</v>
      </c>
      <c r="V237" s="1">
        <v>0</v>
      </c>
      <c r="W237" s="1">
        <v>0</v>
      </c>
      <c r="X237" s="1">
        <v>0</v>
      </c>
      <c r="Z237" s="1">
        <v>0</v>
      </c>
      <c r="AA237" s="1">
        <v>0</v>
      </c>
      <c r="AB237" s="4">
        <v>133691</v>
      </c>
      <c r="AC237" s="1">
        <v>0</v>
      </c>
      <c r="AD237" s="1">
        <v>0</v>
      </c>
      <c r="AE237" s="1">
        <v>0</v>
      </c>
      <c r="AF237" s="1">
        <v>0</v>
      </c>
      <c r="AG237" s="1">
        <v>0</v>
      </c>
      <c r="AH237" s="1">
        <v>0</v>
      </c>
      <c r="AI237" s="1">
        <v>0</v>
      </c>
      <c r="AJ237" s="1">
        <v>0</v>
      </c>
      <c r="AK237" s="1">
        <v>0</v>
      </c>
      <c r="AL237" s="1">
        <v>0</v>
      </c>
      <c r="AM237" s="1">
        <v>0</v>
      </c>
      <c r="AN237" s="1">
        <v>0</v>
      </c>
      <c r="AO237" s="1">
        <v>0</v>
      </c>
      <c r="AP237" s="4">
        <v>51599</v>
      </c>
      <c r="AQ237" s="4">
        <v>16938</v>
      </c>
      <c r="AS237" s="1">
        <v>0</v>
      </c>
      <c r="AT237" s="1">
        <v>0</v>
      </c>
      <c r="AU237" s="1">
        <v>0</v>
      </c>
      <c r="AV237" s="1">
        <v>0</v>
      </c>
      <c r="AX237" s="1">
        <v>0</v>
      </c>
      <c r="AY237" s="1">
        <v>0</v>
      </c>
      <c r="AZ237" s="1">
        <v>0</v>
      </c>
      <c r="BA237" s="1">
        <v>0</v>
      </c>
      <c r="BB237" s="1">
        <v>0</v>
      </c>
      <c r="BC237" s="1">
        <v>0</v>
      </c>
      <c r="BD237" s="1">
        <v>0</v>
      </c>
      <c r="BF237" s="1">
        <v>0</v>
      </c>
      <c r="BG237" s="1">
        <v>0</v>
      </c>
      <c r="BH237" s="1">
        <v>0</v>
      </c>
      <c r="BI237" s="4">
        <v>38530</v>
      </c>
      <c r="BJ237" s="4">
        <v>63020</v>
      </c>
      <c r="BK237" s="1">
        <v>0</v>
      </c>
      <c r="BL237" s="1">
        <v>0</v>
      </c>
      <c r="BM237" s="1">
        <v>0</v>
      </c>
      <c r="BN237" s="1">
        <v>0</v>
      </c>
      <c r="BO237" s="1">
        <v>0</v>
      </c>
      <c r="BP237" s="1">
        <v>0</v>
      </c>
      <c r="BQ237" s="1">
        <v>0</v>
      </c>
      <c r="BR237" s="1">
        <v>0</v>
      </c>
      <c r="BS237" s="1">
        <v>0</v>
      </c>
      <c r="BT237" s="1">
        <v>0</v>
      </c>
      <c r="BU237" s="1">
        <v>0</v>
      </c>
      <c r="BV237" s="1">
        <v>0</v>
      </c>
      <c r="BW237" s="1">
        <v>0</v>
      </c>
      <c r="BX237" s="1">
        <v>0</v>
      </c>
      <c r="BY237" s="1">
        <v>0</v>
      </c>
      <c r="BZ237" s="1">
        <v>0</v>
      </c>
      <c r="CA237" s="1">
        <v>0</v>
      </c>
      <c r="CB237" s="1">
        <v>0</v>
      </c>
      <c r="CC237" s="1">
        <v>0</v>
      </c>
      <c r="CD237" s="1">
        <v>0</v>
      </c>
      <c r="CE237" s="1">
        <v>0</v>
      </c>
      <c r="CF237" s="1">
        <v>0</v>
      </c>
      <c r="CG237" s="1">
        <v>0</v>
      </c>
      <c r="CH237" s="1">
        <v>0</v>
      </c>
      <c r="CI237" s="1">
        <v>0</v>
      </c>
      <c r="CJ237" s="1">
        <v>0</v>
      </c>
      <c r="CK237" s="1">
        <v>0</v>
      </c>
      <c r="CL237" s="1">
        <v>0</v>
      </c>
      <c r="CM237" s="1">
        <v>0</v>
      </c>
      <c r="CN237" s="1">
        <v>0</v>
      </c>
      <c r="CO237" s="1">
        <v>0</v>
      </c>
      <c r="CP237" s="1">
        <v>0</v>
      </c>
      <c r="CQ237" s="4">
        <v>98345</v>
      </c>
      <c r="CR237" s="1">
        <v>0</v>
      </c>
      <c r="CS237" s="1">
        <v>0</v>
      </c>
      <c r="CT237" s="1">
        <v>0</v>
      </c>
      <c r="CV237" s="1">
        <v>0</v>
      </c>
      <c r="CW237" s="1">
        <v>0</v>
      </c>
      <c r="CX237" s="1">
        <v>0</v>
      </c>
      <c r="CY237" s="1">
        <v>0</v>
      </c>
      <c r="CZ237" s="1">
        <v>0</v>
      </c>
    </row>
    <row r="238" spans="1:104">
      <c r="A238" s="1" t="s">
        <v>557</v>
      </c>
      <c r="B238" s="1" t="s">
        <v>558</v>
      </c>
      <c r="C238" s="4">
        <v>5399</v>
      </c>
      <c r="D238" s="4">
        <v>227924</v>
      </c>
      <c r="E238" s="4">
        <v>28297</v>
      </c>
      <c r="F238" s="1">
        <v>0</v>
      </c>
      <c r="G238" s="4">
        <v>114230</v>
      </c>
      <c r="H238" s="4">
        <v>55498</v>
      </c>
      <c r="I238" s="4">
        <v>78042</v>
      </c>
      <c r="J238" s="4">
        <v>11000</v>
      </c>
      <c r="K238" s="4">
        <v>176810</v>
      </c>
      <c r="L238" s="1">
        <v>0</v>
      </c>
      <c r="M238" s="1">
        <v>0</v>
      </c>
      <c r="N238" s="1">
        <v>0</v>
      </c>
      <c r="O238" s="4">
        <v>15344</v>
      </c>
      <c r="P238" s="4">
        <v>15775</v>
      </c>
      <c r="Q238" s="4">
        <v>24638</v>
      </c>
      <c r="R238" s="1">
        <v>0</v>
      </c>
      <c r="S238" s="1">
        <v>0</v>
      </c>
      <c r="T238" s="1">
        <v>0</v>
      </c>
      <c r="U238" s="4">
        <v>162797</v>
      </c>
      <c r="V238" s="1">
        <v>0</v>
      </c>
      <c r="W238" s="4">
        <v>124891</v>
      </c>
      <c r="X238" s="4">
        <v>7454</v>
      </c>
      <c r="Y238" s="4">
        <v>424464</v>
      </c>
      <c r="Z238" s="4">
        <v>24478</v>
      </c>
      <c r="AA238" s="4">
        <v>100260</v>
      </c>
      <c r="AB238" s="4">
        <v>74181</v>
      </c>
      <c r="AC238" s="1">
        <v>0</v>
      </c>
      <c r="AD238" s="4">
        <v>46757</v>
      </c>
      <c r="AE238" s="4">
        <v>13366</v>
      </c>
      <c r="AF238" s="1">
        <v>0</v>
      </c>
      <c r="AG238" s="4">
        <v>152146</v>
      </c>
      <c r="AH238" s="4">
        <v>122570</v>
      </c>
      <c r="AI238" s="1">
        <v>0</v>
      </c>
      <c r="AJ238" s="4">
        <v>60559</v>
      </c>
      <c r="AK238" s="4">
        <v>159740</v>
      </c>
      <c r="AL238" s="1">
        <v>0</v>
      </c>
      <c r="AM238" s="4">
        <v>354125</v>
      </c>
      <c r="AN238" s="4">
        <v>22525</v>
      </c>
      <c r="AO238" s="1">
        <v>0</v>
      </c>
      <c r="AP238" s="4">
        <v>67251</v>
      </c>
      <c r="AQ238" s="4">
        <v>117343</v>
      </c>
      <c r="AR238" s="4">
        <v>92888</v>
      </c>
      <c r="AS238" s="4">
        <v>26354</v>
      </c>
      <c r="AT238" s="4">
        <v>78765</v>
      </c>
      <c r="AU238" s="1">
        <v>0</v>
      </c>
      <c r="AV238" s="4">
        <v>26222</v>
      </c>
      <c r="AW238" s="4">
        <v>93344</v>
      </c>
      <c r="AX238" s="4">
        <v>1723240</v>
      </c>
      <c r="AY238" s="4">
        <v>239040</v>
      </c>
      <c r="AZ238" s="4">
        <v>12816</v>
      </c>
      <c r="BA238" s="4">
        <v>9785</v>
      </c>
      <c r="BB238" s="1">
        <v>0</v>
      </c>
      <c r="BC238" s="4">
        <v>22296</v>
      </c>
      <c r="BD238" s="4">
        <v>19351</v>
      </c>
      <c r="BE238" s="4">
        <v>398504</v>
      </c>
      <c r="BF238" s="4">
        <v>91382</v>
      </c>
      <c r="BG238" s="4">
        <v>71707</v>
      </c>
      <c r="BH238" s="4">
        <v>114984</v>
      </c>
      <c r="BI238" s="4">
        <v>44522</v>
      </c>
      <c r="BJ238" s="4">
        <v>40406</v>
      </c>
      <c r="BK238" s="4">
        <v>36236</v>
      </c>
      <c r="BL238" s="4">
        <v>99400</v>
      </c>
      <c r="BM238" s="4">
        <v>68650</v>
      </c>
      <c r="BN238" s="4">
        <v>23805</v>
      </c>
      <c r="BO238" s="1">
        <v>0</v>
      </c>
      <c r="BP238" s="4">
        <v>69190</v>
      </c>
      <c r="BQ238" s="4">
        <v>20119</v>
      </c>
      <c r="BR238" s="1">
        <v>0</v>
      </c>
      <c r="BS238" s="4">
        <v>215679</v>
      </c>
      <c r="BT238" s="4">
        <v>74997</v>
      </c>
      <c r="BU238" s="4">
        <v>96779</v>
      </c>
      <c r="BV238" s="4">
        <v>93719</v>
      </c>
      <c r="BW238" s="4">
        <v>141158</v>
      </c>
      <c r="BX238" s="4">
        <v>113776</v>
      </c>
      <c r="BY238" s="4">
        <v>120252</v>
      </c>
      <c r="BZ238" s="1">
        <v>0</v>
      </c>
      <c r="CA238" s="1">
        <v>0</v>
      </c>
      <c r="CB238" s="4">
        <v>100914</v>
      </c>
      <c r="CC238" s="4">
        <v>385971</v>
      </c>
      <c r="CD238" s="4">
        <v>145802</v>
      </c>
      <c r="CE238" s="4">
        <v>85499</v>
      </c>
      <c r="CF238" s="4">
        <v>40938</v>
      </c>
      <c r="CG238" s="4">
        <v>198852</v>
      </c>
      <c r="CH238" s="1">
        <v>0</v>
      </c>
      <c r="CI238" s="4">
        <v>33753</v>
      </c>
      <c r="CJ238" s="4">
        <v>91334</v>
      </c>
      <c r="CK238" s="4">
        <v>205347</v>
      </c>
      <c r="CL238" s="4">
        <v>124741</v>
      </c>
      <c r="CM238" s="1">
        <v>0</v>
      </c>
      <c r="CN238" s="1">
        <v>0</v>
      </c>
      <c r="CO238" s="1">
        <v>0</v>
      </c>
      <c r="CP238" s="4">
        <v>297223</v>
      </c>
      <c r="CQ238" s="4">
        <v>45800</v>
      </c>
      <c r="CR238" s="1">
        <v>0</v>
      </c>
      <c r="CS238" s="4">
        <v>71186</v>
      </c>
      <c r="CT238" s="4">
        <v>46101</v>
      </c>
      <c r="CU238" s="4">
        <v>124536</v>
      </c>
      <c r="CV238" s="4">
        <v>72274</v>
      </c>
      <c r="CW238" s="4">
        <v>17927</v>
      </c>
      <c r="CX238" s="4">
        <v>12561</v>
      </c>
      <c r="CY238" s="1">
        <v>0</v>
      </c>
      <c r="CZ238" s="1">
        <v>0</v>
      </c>
    </row>
    <row r="239" spans="1:104">
      <c r="A239" s="1" t="s">
        <v>559</v>
      </c>
      <c r="B239" s="1" t="s">
        <v>560</v>
      </c>
      <c r="C239" s="4">
        <v>35402</v>
      </c>
      <c r="D239" s="4">
        <v>411595</v>
      </c>
      <c r="E239" s="4">
        <v>331295</v>
      </c>
      <c r="F239" s="1">
        <v>0</v>
      </c>
      <c r="G239" s="4">
        <v>779226</v>
      </c>
      <c r="H239" s="4">
        <v>76058</v>
      </c>
      <c r="I239" s="4">
        <v>120602</v>
      </c>
      <c r="J239" s="4">
        <v>157009</v>
      </c>
      <c r="K239" s="4">
        <v>329710</v>
      </c>
      <c r="L239" s="1">
        <v>0</v>
      </c>
      <c r="M239" s="1">
        <v>0</v>
      </c>
      <c r="N239" s="1">
        <v>0</v>
      </c>
      <c r="O239" s="4">
        <v>72175</v>
      </c>
      <c r="P239" s="4">
        <v>257999</v>
      </c>
      <c r="Q239" s="1">
        <v>0</v>
      </c>
      <c r="R239" s="4">
        <v>601852</v>
      </c>
      <c r="S239" s="4">
        <v>926213</v>
      </c>
      <c r="T239" s="1">
        <v>0</v>
      </c>
      <c r="U239" s="4">
        <f>734722+807697+548905</f>
        <v>2091324</v>
      </c>
      <c r="V239" s="1">
        <v>0</v>
      </c>
      <c r="W239" s="4">
        <v>6650488</v>
      </c>
      <c r="X239" s="4">
        <v>291622</v>
      </c>
      <c r="Y239" s="4">
        <f>10574112+651905+1377800</f>
        <v>12603817</v>
      </c>
      <c r="Z239" s="4">
        <v>194510</v>
      </c>
      <c r="AA239" s="4">
        <v>383902</v>
      </c>
      <c r="AB239" s="4">
        <v>388497</v>
      </c>
      <c r="AC239" s="4">
        <v>49522</v>
      </c>
      <c r="AD239" s="4">
        <v>1285481</v>
      </c>
      <c r="AE239" s="1">
        <v>0</v>
      </c>
      <c r="AF239" s="4">
        <v>2559</v>
      </c>
      <c r="AG239" s="4">
        <v>187904</v>
      </c>
      <c r="AH239" s="4">
        <v>615599</v>
      </c>
      <c r="AI239" s="1">
        <v>0</v>
      </c>
      <c r="AJ239" s="1">
        <v>0</v>
      </c>
      <c r="AK239" s="4">
        <v>63452</v>
      </c>
      <c r="AL239" s="1">
        <v>0</v>
      </c>
      <c r="AM239" s="4">
        <v>783692</v>
      </c>
      <c r="AN239" s="1">
        <v>0</v>
      </c>
      <c r="AO239" s="1">
        <v>0</v>
      </c>
      <c r="AP239" s="4">
        <v>73043</v>
      </c>
      <c r="AQ239" s="4">
        <v>67529</v>
      </c>
      <c r="AR239" s="4">
        <v>139362</v>
      </c>
      <c r="AS239" s="1">
        <v>0</v>
      </c>
      <c r="AT239" s="4">
        <v>2442901</v>
      </c>
      <c r="AU239" s="4">
        <v>61171</v>
      </c>
      <c r="AV239" s="1">
        <v>0</v>
      </c>
      <c r="AW239" s="4">
        <f>218519+837215</f>
        <v>1055734</v>
      </c>
      <c r="AX239" s="4">
        <v>2062340</v>
      </c>
      <c r="AY239" s="4">
        <v>441405</v>
      </c>
      <c r="AZ239" s="1">
        <v>0</v>
      </c>
      <c r="BA239" s="1">
        <v>0</v>
      </c>
      <c r="BB239" s="1">
        <v>0</v>
      </c>
      <c r="BC239" s="4">
        <v>1064132</v>
      </c>
      <c r="BD239" s="4">
        <v>58214</v>
      </c>
      <c r="BE239" s="4">
        <v>786488</v>
      </c>
      <c r="BF239" s="4">
        <v>49745</v>
      </c>
      <c r="BG239" s="4">
        <v>422879</v>
      </c>
      <c r="BH239" s="4">
        <v>3083601</v>
      </c>
      <c r="BI239" s="4">
        <v>493961</v>
      </c>
      <c r="BJ239" s="4">
        <v>1759112</v>
      </c>
      <c r="BK239" s="4">
        <v>105055</v>
      </c>
      <c r="BL239" s="4">
        <v>171769</v>
      </c>
      <c r="BM239" s="4">
        <v>394134</v>
      </c>
      <c r="BN239" s="4">
        <v>168334</v>
      </c>
      <c r="BO239" s="4">
        <v>270826</v>
      </c>
      <c r="BP239" s="4">
        <v>3808714</v>
      </c>
      <c r="BQ239" s="4">
        <v>25352</v>
      </c>
      <c r="BR239" s="1">
        <v>0</v>
      </c>
      <c r="BS239" s="4">
        <v>1282080</v>
      </c>
      <c r="BT239" s="4">
        <v>2025192</v>
      </c>
      <c r="BU239" s="4">
        <v>206297</v>
      </c>
      <c r="BV239" s="4">
        <v>412425</v>
      </c>
      <c r="BW239" s="4">
        <v>367275</v>
      </c>
      <c r="BX239" s="4">
        <v>68436</v>
      </c>
      <c r="BY239" s="4">
        <v>179286</v>
      </c>
      <c r="BZ239" s="1">
        <v>0</v>
      </c>
      <c r="CA239" s="1">
        <v>0</v>
      </c>
      <c r="CB239" s="4">
        <v>325213</v>
      </c>
      <c r="CC239" s="4">
        <v>4275536</v>
      </c>
      <c r="CD239" s="4">
        <v>6495969</v>
      </c>
      <c r="CE239" s="4">
        <v>8273</v>
      </c>
      <c r="CF239" s="4">
        <v>406495</v>
      </c>
      <c r="CG239" s="4">
        <v>511746</v>
      </c>
      <c r="CH239" s="4">
        <v>401788</v>
      </c>
      <c r="CI239" s="1">
        <v>831</v>
      </c>
      <c r="CJ239" s="4">
        <v>395626</v>
      </c>
      <c r="CK239" s="4">
        <v>1047299</v>
      </c>
      <c r="CL239" s="4">
        <v>731948</v>
      </c>
      <c r="CM239" s="1">
        <v>0</v>
      </c>
      <c r="CN239" s="1">
        <v>0</v>
      </c>
      <c r="CO239" s="1">
        <v>0</v>
      </c>
      <c r="CP239" s="4">
        <v>1808555</v>
      </c>
      <c r="CQ239" s="4">
        <v>51223</v>
      </c>
      <c r="CR239" s="4">
        <v>547328</v>
      </c>
      <c r="CS239" s="4">
        <v>522476</v>
      </c>
      <c r="CT239" s="4">
        <v>74490</v>
      </c>
      <c r="CU239" s="4">
        <v>247737</v>
      </c>
      <c r="CV239" s="4">
        <v>1457007</v>
      </c>
      <c r="CW239" s="4">
        <v>1392943</v>
      </c>
      <c r="CX239" s="4">
        <v>613087</v>
      </c>
      <c r="CY239" s="1">
        <v>0</v>
      </c>
      <c r="CZ239" s="1">
        <v>0</v>
      </c>
    </row>
    <row r="240" spans="1:104">
      <c r="A240" s="1" t="s">
        <v>197</v>
      </c>
      <c r="B240" s="1" t="s">
        <v>561</v>
      </c>
      <c r="C240" s="4">
        <v>3965347</v>
      </c>
      <c r="D240" s="4">
        <f>SUM(D193:D239)</f>
        <v>25764849</v>
      </c>
      <c r="E240" s="4">
        <v>3585923</v>
      </c>
      <c r="F240" s="1">
        <v>0</v>
      </c>
      <c r="G240" s="4">
        <v>7820794</v>
      </c>
      <c r="H240" s="4">
        <v>3859954</v>
      </c>
      <c r="I240" s="4">
        <v>3845072</v>
      </c>
      <c r="J240" s="4">
        <v>3125278</v>
      </c>
      <c r="K240" s="4">
        <v>14409158</v>
      </c>
      <c r="L240" s="1">
        <v>0</v>
      </c>
      <c r="M240" s="4">
        <v>160089</v>
      </c>
      <c r="N240" s="1">
        <v>0</v>
      </c>
      <c r="O240" s="4">
        <v>2064990</v>
      </c>
      <c r="P240" s="4">
        <v>2392668</v>
      </c>
      <c r="Q240" s="4">
        <v>2008525</v>
      </c>
      <c r="R240" s="4">
        <v>2350119</v>
      </c>
      <c r="S240" s="4">
        <v>4757287</v>
      </c>
      <c r="T240" s="4">
        <v>35573</v>
      </c>
      <c r="U240" s="4">
        <f>SUM(U193:U239)</f>
        <v>21943468</v>
      </c>
      <c r="V240" s="4">
        <v>33107</v>
      </c>
      <c r="W240" s="4">
        <v>37355029</v>
      </c>
      <c r="X240" s="4">
        <v>3153884</v>
      </c>
      <c r="Y240" s="4">
        <f>SUM(Y193:Y239)</f>
        <v>68760000</v>
      </c>
      <c r="Z240" s="4">
        <v>11400604</v>
      </c>
      <c r="AA240" s="4">
        <v>7819457</v>
      </c>
      <c r="AB240" s="4">
        <v>10255729</v>
      </c>
      <c r="AC240" s="4">
        <v>2365529</v>
      </c>
      <c r="AD240" s="4">
        <v>6397873</v>
      </c>
      <c r="AE240" s="4">
        <v>1533257</v>
      </c>
      <c r="AF240" s="4">
        <v>96251</v>
      </c>
      <c r="AG240" s="4">
        <v>9999294</v>
      </c>
      <c r="AH240" s="4">
        <v>14392171</v>
      </c>
      <c r="AI240" s="1">
        <v>0</v>
      </c>
      <c r="AJ240" s="4">
        <v>2124093</v>
      </c>
      <c r="AK240" s="4">
        <v>7594067</v>
      </c>
      <c r="AL240" s="4">
        <v>127235</v>
      </c>
      <c r="AM240" s="4">
        <v>17281598</v>
      </c>
      <c r="AN240" s="4">
        <v>3514744</v>
      </c>
      <c r="AO240" s="4">
        <v>35518</v>
      </c>
      <c r="AP240" s="4">
        <v>4013766</v>
      </c>
      <c r="AQ240" s="4">
        <v>5292588</v>
      </c>
      <c r="AR240" s="4">
        <f>SUM(AR193:AR239)</f>
        <v>17058358</v>
      </c>
      <c r="AS240" s="4">
        <v>1839035</v>
      </c>
      <c r="AT240" s="4">
        <v>9619053</v>
      </c>
      <c r="AU240" s="4">
        <v>2471611</v>
      </c>
      <c r="AV240" s="4">
        <v>1827215</v>
      </c>
      <c r="AW240" s="4">
        <f>SUM(AW193:AW239)</f>
        <v>12502381</v>
      </c>
      <c r="AX240" s="4">
        <v>68457617</v>
      </c>
      <c r="AY240" s="4">
        <v>12792573</v>
      </c>
      <c r="AZ240" s="4">
        <v>1690101</v>
      </c>
      <c r="BA240" s="4">
        <v>1248279</v>
      </c>
      <c r="BB240" s="1">
        <v>0</v>
      </c>
      <c r="BC240" s="4">
        <v>5075750</v>
      </c>
      <c r="BD240" s="4">
        <v>1923827</v>
      </c>
      <c r="BE240" s="4">
        <f>SUM(BE193:BE239)</f>
        <v>45896297</v>
      </c>
      <c r="BF240" s="4">
        <v>6037013</v>
      </c>
      <c r="BG240" s="4">
        <v>10012089</v>
      </c>
      <c r="BH240" s="4">
        <v>14969088</v>
      </c>
      <c r="BI240" s="4">
        <v>8599772</v>
      </c>
      <c r="BJ240" s="4">
        <v>7718052</v>
      </c>
      <c r="BK240" s="4">
        <v>5611043</v>
      </c>
      <c r="BL240" s="4">
        <v>16118748</v>
      </c>
      <c r="BM240" s="4">
        <v>11407329</v>
      </c>
      <c r="BN240" s="4">
        <v>3256573</v>
      </c>
      <c r="BO240" s="4">
        <v>5084108</v>
      </c>
      <c r="BP240" s="4">
        <v>15731877</v>
      </c>
      <c r="BQ240" s="4">
        <v>2074054</v>
      </c>
      <c r="BR240" s="1">
        <v>0</v>
      </c>
      <c r="BS240" s="4">
        <v>10011198</v>
      </c>
      <c r="BT240" s="4">
        <v>9094554</v>
      </c>
      <c r="BU240" s="4">
        <v>8118742</v>
      </c>
      <c r="BV240" s="4">
        <v>11104693</v>
      </c>
      <c r="BW240" s="4">
        <v>5839948</v>
      </c>
      <c r="BX240" s="4">
        <v>5264798</v>
      </c>
      <c r="BY240" s="4">
        <v>12273161</v>
      </c>
      <c r="BZ240" s="1">
        <v>0</v>
      </c>
      <c r="CA240" s="1">
        <v>0</v>
      </c>
      <c r="CB240" s="4">
        <v>14270182</v>
      </c>
      <c r="CC240" s="4">
        <v>37765200</v>
      </c>
      <c r="CD240" s="4">
        <v>28366177</v>
      </c>
      <c r="CE240" s="4">
        <v>3338771</v>
      </c>
      <c r="CF240" s="4">
        <v>5012636</v>
      </c>
      <c r="CG240" s="4">
        <v>8851751</v>
      </c>
      <c r="CH240" s="4">
        <v>3212604</v>
      </c>
      <c r="CI240" s="4">
        <v>2887362</v>
      </c>
      <c r="CJ240" s="4">
        <v>6729841</v>
      </c>
      <c r="CK240" s="4">
        <v>11944329</v>
      </c>
      <c r="CL240" s="4">
        <v>12274454</v>
      </c>
      <c r="CM240" s="4">
        <v>35518</v>
      </c>
      <c r="CN240" s="4">
        <v>42706</v>
      </c>
      <c r="CO240" s="4">
        <v>35518</v>
      </c>
      <c r="CP240" s="4">
        <v>26192863</v>
      </c>
      <c r="CQ240" s="4">
        <v>5224518</v>
      </c>
      <c r="CR240" s="4">
        <v>10657349</v>
      </c>
      <c r="CS240" s="4">
        <v>5991338</v>
      </c>
      <c r="CT240" s="4">
        <v>4421312</v>
      </c>
      <c r="CU240" s="4">
        <f>SUM(CU193:CU239)</f>
        <v>15123170</v>
      </c>
      <c r="CV240" s="4">
        <v>7161781</v>
      </c>
      <c r="CW240" s="4">
        <v>21568946</v>
      </c>
      <c r="CX240" s="4">
        <v>6916253</v>
      </c>
      <c r="CY240" s="4">
        <v>2525479</v>
      </c>
      <c r="CZ240" s="4">
        <v>2469121</v>
      </c>
    </row>
    <row r="241" spans="1:104">
      <c r="A241" s="1" t="s">
        <v>562</v>
      </c>
      <c r="B241" s="1" t="s">
        <v>563</v>
      </c>
    </row>
    <row r="242" spans="1:104">
      <c r="A242" s="1" t="s">
        <v>564</v>
      </c>
      <c r="B242" s="1" t="s">
        <v>565</v>
      </c>
    </row>
    <row r="243" spans="1:104">
      <c r="A243" s="1" t="s">
        <v>564</v>
      </c>
      <c r="B243" s="1" t="s">
        <v>565</v>
      </c>
      <c r="C243" s="1">
        <v>0</v>
      </c>
      <c r="E243" s="1">
        <v>0</v>
      </c>
      <c r="F243" s="1">
        <v>0</v>
      </c>
      <c r="G243" s="1">
        <v>0</v>
      </c>
      <c r="H243" s="1">
        <v>0</v>
      </c>
      <c r="I243" s="1">
        <v>0</v>
      </c>
      <c r="J243" s="1">
        <v>0</v>
      </c>
      <c r="K243" s="1">
        <v>0</v>
      </c>
      <c r="L243" s="1">
        <v>0</v>
      </c>
      <c r="M243" s="1">
        <v>0</v>
      </c>
      <c r="N243" s="1">
        <v>0</v>
      </c>
      <c r="O243" s="1">
        <v>0</v>
      </c>
      <c r="P243" s="1">
        <v>0</v>
      </c>
      <c r="Q243" s="1">
        <v>0</v>
      </c>
      <c r="R243" s="1">
        <v>0</v>
      </c>
      <c r="S243" s="1">
        <v>0</v>
      </c>
      <c r="T243" s="1">
        <v>0</v>
      </c>
      <c r="V243" s="1">
        <v>0</v>
      </c>
      <c r="W243" s="1">
        <v>0</v>
      </c>
      <c r="X243" s="1">
        <v>0</v>
      </c>
      <c r="Z243" s="1">
        <v>0</v>
      </c>
      <c r="AA243" s="1">
        <v>0</v>
      </c>
      <c r="AB243" s="1">
        <v>0</v>
      </c>
      <c r="AC243" s="1">
        <v>0</v>
      </c>
      <c r="AD243" s="1">
        <v>0</v>
      </c>
      <c r="AE243" s="1">
        <v>0</v>
      </c>
      <c r="AF243" s="1">
        <v>0</v>
      </c>
      <c r="AG243" s="1">
        <v>0</v>
      </c>
      <c r="AH243" s="1">
        <v>0</v>
      </c>
      <c r="AI243" s="1">
        <v>0</v>
      </c>
      <c r="AJ243" s="1">
        <v>0</v>
      </c>
      <c r="AK243" s="1">
        <v>0</v>
      </c>
      <c r="AL243" s="1">
        <v>0</v>
      </c>
      <c r="AM243" s="1">
        <v>0</v>
      </c>
      <c r="AN243" s="1">
        <v>0</v>
      </c>
      <c r="AO243" s="1">
        <v>0</v>
      </c>
      <c r="AP243" s="1">
        <v>0</v>
      </c>
      <c r="AQ243" s="1">
        <v>0</v>
      </c>
      <c r="AS243" s="1">
        <v>0</v>
      </c>
      <c r="AT243" s="1">
        <v>0</v>
      </c>
      <c r="AU243" s="1">
        <v>0</v>
      </c>
      <c r="AV243" s="1">
        <v>0</v>
      </c>
      <c r="AX243" s="1">
        <v>0</v>
      </c>
      <c r="AY243" s="1">
        <v>0</v>
      </c>
      <c r="AZ243" s="1">
        <v>0</v>
      </c>
      <c r="BA243" s="1">
        <v>0</v>
      </c>
      <c r="BB243" s="1">
        <v>0</v>
      </c>
      <c r="BC243" s="1">
        <v>0</v>
      </c>
      <c r="BD243" s="1">
        <v>0</v>
      </c>
      <c r="BF243" s="1">
        <v>0</v>
      </c>
      <c r="BG243" s="1">
        <v>0</v>
      </c>
      <c r="BH243" s="1">
        <v>0</v>
      </c>
      <c r="BI243" s="1">
        <v>0</v>
      </c>
      <c r="BJ243" s="1">
        <v>0</v>
      </c>
      <c r="BK243" s="1">
        <v>0</v>
      </c>
      <c r="BL243" s="1">
        <v>0</v>
      </c>
      <c r="BM243" s="1">
        <v>0</v>
      </c>
      <c r="BN243" s="1">
        <v>0</v>
      </c>
      <c r="BO243" s="1">
        <v>0</v>
      </c>
      <c r="BP243" s="1">
        <v>0</v>
      </c>
      <c r="BQ243" s="1">
        <v>0</v>
      </c>
      <c r="BR243" s="1">
        <v>0</v>
      </c>
      <c r="BS243" s="1">
        <v>0</v>
      </c>
      <c r="BT243" s="1">
        <v>0</v>
      </c>
      <c r="BU243" s="1">
        <v>0</v>
      </c>
      <c r="BV243" s="1">
        <v>0</v>
      </c>
      <c r="BW243" s="1">
        <v>0</v>
      </c>
      <c r="BX243" s="1">
        <v>0</v>
      </c>
      <c r="BY243" s="1">
        <v>0</v>
      </c>
      <c r="BZ243" s="1">
        <v>0</v>
      </c>
      <c r="CA243" s="1">
        <v>0</v>
      </c>
      <c r="CB243" s="1">
        <v>0</v>
      </c>
      <c r="CC243" s="1">
        <v>0</v>
      </c>
      <c r="CD243" s="1">
        <v>0</v>
      </c>
      <c r="CE243" s="1">
        <v>0</v>
      </c>
      <c r="CF243" s="1">
        <v>0</v>
      </c>
      <c r="CG243" s="1">
        <v>0</v>
      </c>
      <c r="CH243" s="1">
        <v>0</v>
      </c>
      <c r="CI243" s="1">
        <v>0</v>
      </c>
      <c r="CJ243" s="1">
        <v>0</v>
      </c>
      <c r="CK243" s="1">
        <v>0</v>
      </c>
      <c r="CL243" s="1">
        <v>0</v>
      </c>
      <c r="CM243" s="1">
        <v>0</v>
      </c>
      <c r="CN243" s="1">
        <v>0</v>
      </c>
      <c r="CO243" s="1">
        <v>0</v>
      </c>
      <c r="CP243" s="1">
        <v>0</v>
      </c>
      <c r="CQ243" s="1">
        <v>0</v>
      </c>
      <c r="CR243" s="1">
        <v>0</v>
      </c>
      <c r="CS243" s="1">
        <v>0</v>
      </c>
      <c r="CT243" s="1">
        <v>0</v>
      </c>
      <c r="CV243" s="1">
        <v>0</v>
      </c>
      <c r="CW243" s="1">
        <v>0</v>
      </c>
      <c r="CX243" s="1">
        <v>0</v>
      </c>
      <c r="CY243" s="1">
        <v>0</v>
      </c>
      <c r="CZ243" s="1">
        <v>0</v>
      </c>
    </row>
    <row r="244" spans="1:104">
      <c r="A244" s="1" t="s">
        <v>566</v>
      </c>
      <c r="B244" s="1" t="s">
        <v>567</v>
      </c>
      <c r="C244" s="1">
        <v>0</v>
      </c>
      <c r="D244" s="4">
        <v>23437701</v>
      </c>
      <c r="E244" s="1">
        <v>0</v>
      </c>
      <c r="F244" s="1">
        <v>0</v>
      </c>
      <c r="G244" s="1">
        <v>0</v>
      </c>
      <c r="H244" s="1">
        <v>0</v>
      </c>
      <c r="I244" s="1">
        <v>0</v>
      </c>
      <c r="J244" s="4">
        <v>16934</v>
      </c>
      <c r="K244" s="1">
        <v>0</v>
      </c>
      <c r="L244" s="1">
        <v>0</v>
      </c>
      <c r="M244" s="1">
        <v>0</v>
      </c>
      <c r="N244" s="1">
        <v>0</v>
      </c>
      <c r="O244" s="4">
        <v>1617</v>
      </c>
      <c r="P244" s="4">
        <v>1540</v>
      </c>
      <c r="Q244" s="1">
        <v>0</v>
      </c>
      <c r="R244" s="4">
        <v>1197</v>
      </c>
      <c r="S244" s="1">
        <v>0</v>
      </c>
      <c r="T244" s="1">
        <v>0</v>
      </c>
      <c r="U244" s="4">
        <f>23746+1485732</f>
        <v>1509478</v>
      </c>
      <c r="V244" s="1">
        <v>0</v>
      </c>
      <c r="W244" s="1">
        <v>0</v>
      </c>
      <c r="X244" s="4">
        <v>15902</v>
      </c>
      <c r="Y244" s="4">
        <v>2398169</v>
      </c>
      <c r="Z244" s="4">
        <v>53192</v>
      </c>
      <c r="AA244" s="1">
        <v>0</v>
      </c>
      <c r="AB244" s="4">
        <v>13895</v>
      </c>
      <c r="AC244" s="1">
        <v>0</v>
      </c>
      <c r="AD244" s="4">
        <v>1346</v>
      </c>
      <c r="AE244" s="1">
        <v>0</v>
      </c>
      <c r="AF244" s="1">
        <v>0</v>
      </c>
      <c r="AG244" s="4">
        <v>495211</v>
      </c>
      <c r="AH244" s="1">
        <v>0</v>
      </c>
      <c r="AI244" s="1">
        <v>0</v>
      </c>
      <c r="AJ244" s="1">
        <v>0</v>
      </c>
      <c r="AK244" s="1">
        <v>0</v>
      </c>
      <c r="AL244" s="1">
        <v>0</v>
      </c>
      <c r="AM244" s="4">
        <v>111341</v>
      </c>
      <c r="AN244" s="1">
        <v>0</v>
      </c>
      <c r="AO244" s="1">
        <v>0</v>
      </c>
      <c r="AP244" s="1">
        <v>0</v>
      </c>
      <c r="AQ244" s="4">
        <v>68503</v>
      </c>
      <c r="AR244" s="4">
        <v>1151642</v>
      </c>
      <c r="AS244" s="1">
        <v>0</v>
      </c>
      <c r="AT244" s="1">
        <v>0</v>
      </c>
      <c r="AU244" s="1">
        <v>0</v>
      </c>
      <c r="AV244" s="1">
        <v>0</v>
      </c>
      <c r="AW244" s="4">
        <v>4986478</v>
      </c>
      <c r="AX244" s="1">
        <v>0</v>
      </c>
      <c r="AY244" s="1">
        <v>0</v>
      </c>
      <c r="AZ244" s="1">
        <v>0</v>
      </c>
      <c r="BA244" s="4">
        <v>1729842</v>
      </c>
      <c r="BB244" s="1">
        <v>0</v>
      </c>
      <c r="BC244" s="1">
        <v>0</v>
      </c>
      <c r="BD244" s="1">
        <v>0</v>
      </c>
      <c r="BF244" s="1">
        <v>0</v>
      </c>
      <c r="BG244" s="4">
        <v>75185</v>
      </c>
      <c r="BH244" s="4">
        <v>8968344</v>
      </c>
      <c r="BI244" s="1">
        <v>0</v>
      </c>
      <c r="BJ244" s="1">
        <v>0</v>
      </c>
      <c r="BK244" s="4">
        <v>2221</v>
      </c>
      <c r="BL244" s="4">
        <v>7701191</v>
      </c>
      <c r="BM244" s="1">
        <v>0</v>
      </c>
      <c r="BN244" s="4">
        <v>10081</v>
      </c>
      <c r="BO244" s="4">
        <v>21462</v>
      </c>
      <c r="BP244" s="1">
        <v>0</v>
      </c>
      <c r="BQ244" s="1">
        <v>0</v>
      </c>
      <c r="BR244" s="1">
        <v>0</v>
      </c>
      <c r="BS244" s="4">
        <v>1628</v>
      </c>
      <c r="BT244" s="4">
        <v>355379</v>
      </c>
      <c r="BU244" s="1">
        <v>0</v>
      </c>
      <c r="BV244" s="4">
        <v>1380717</v>
      </c>
      <c r="BW244" s="4">
        <v>17644</v>
      </c>
      <c r="BX244" s="1">
        <v>0</v>
      </c>
      <c r="BY244" s="1">
        <v>0</v>
      </c>
      <c r="BZ244" s="1">
        <v>0</v>
      </c>
      <c r="CA244" s="1">
        <v>0</v>
      </c>
      <c r="CB244" s="1">
        <v>0</v>
      </c>
      <c r="CC244" s="4">
        <v>167286</v>
      </c>
      <c r="CD244" s="4">
        <v>151580</v>
      </c>
      <c r="CE244" s="1">
        <v>0</v>
      </c>
      <c r="CF244" s="4">
        <v>16332</v>
      </c>
      <c r="CG244" s="1">
        <v>0</v>
      </c>
      <c r="CH244" s="4">
        <v>19148</v>
      </c>
      <c r="CI244" s="1">
        <v>0</v>
      </c>
      <c r="CJ244" s="4">
        <v>8010</v>
      </c>
      <c r="CK244" s="4">
        <v>1240765</v>
      </c>
      <c r="CL244" s="4">
        <v>13166907</v>
      </c>
      <c r="CM244" s="1">
        <v>0</v>
      </c>
      <c r="CN244" s="1">
        <v>0</v>
      </c>
      <c r="CO244" s="1">
        <v>0</v>
      </c>
      <c r="CP244" s="4">
        <v>79784</v>
      </c>
      <c r="CQ244" s="4">
        <v>22928</v>
      </c>
      <c r="CR244" s="1">
        <v>0</v>
      </c>
      <c r="CS244" s="4">
        <v>714015</v>
      </c>
      <c r="CT244" s="1">
        <v>0</v>
      </c>
      <c r="CU244" s="4">
        <v>64819</v>
      </c>
      <c r="CV244" s="4">
        <v>11618339</v>
      </c>
      <c r="CW244" s="4">
        <v>1094902</v>
      </c>
      <c r="CX244" s="1">
        <v>0</v>
      </c>
      <c r="CY244" s="1">
        <v>0</v>
      </c>
      <c r="CZ244" s="1">
        <v>0</v>
      </c>
    </row>
    <row r="245" spans="1:104">
      <c r="A245" s="1" t="s">
        <v>568</v>
      </c>
      <c r="B245" s="1" t="s">
        <v>569</v>
      </c>
      <c r="C245" s="1">
        <v>0</v>
      </c>
      <c r="D245" s="4">
        <v>199300000</v>
      </c>
      <c r="E245" s="1">
        <v>0</v>
      </c>
      <c r="F245" s="1">
        <v>0</v>
      </c>
      <c r="G245" s="1">
        <v>0</v>
      </c>
      <c r="H245" s="1">
        <v>0</v>
      </c>
      <c r="I245" s="1">
        <v>0</v>
      </c>
      <c r="J245" s="4">
        <v>2778000</v>
      </c>
      <c r="K245" s="1">
        <v>0</v>
      </c>
      <c r="L245" s="1">
        <v>0</v>
      </c>
      <c r="M245" s="1">
        <v>0</v>
      </c>
      <c r="N245" s="1">
        <v>0</v>
      </c>
      <c r="O245" s="1">
        <v>0</v>
      </c>
      <c r="P245" s="4">
        <v>18755836</v>
      </c>
      <c r="Q245" s="4">
        <v>154947</v>
      </c>
      <c r="R245" s="4">
        <v>450000</v>
      </c>
      <c r="S245" s="4">
        <v>1077595</v>
      </c>
      <c r="T245" s="1">
        <v>0</v>
      </c>
      <c r="U245" s="4">
        <v>29250000</v>
      </c>
      <c r="V245" s="1">
        <v>0</v>
      </c>
      <c r="W245" s="1">
        <v>0</v>
      </c>
      <c r="X245" s="4">
        <v>3316000</v>
      </c>
      <c r="Y245" s="4">
        <v>95165000</v>
      </c>
      <c r="Z245" s="4">
        <v>7781000</v>
      </c>
      <c r="AA245" s="1">
        <v>0</v>
      </c>
      <c r="AB245" s="4">
        <v>760000</v>
      </c>
      <c r="AC245" s="1">
        <v>0</v>
      </c>
      <c r="AD245" s="1">
        <v>0</v>
      </c>
      <c r="AE245" s="1">
        <v>0</v>
      </c>
      <c r="AF245" s="1">
        <v>0</v>
      </c>
      <c r="AG245" s="4">
        <v>6227049</v>
      </c>
      <c r="AH245" s="4">
        <v>7300000</v>
      </c>
      <c r="AI245" s="1">
        <v>0</v>
      </c>
      <c r="AJ245" s="1">
        <v>0</v>
      </c>
      <c r="AK245" s="1">
        <v>0</v>
      </c>
      <c r="AL245" s="1">
        <v>0</v>
      </c>
      <c r="AM245" s="1">
        <v>0</v>
      </c>
      <c r="AN245" s="4">
        <v>550235</v>
      </c>
      <c r="AO245" s="1">
        <v>0</v>
      </c>
      <c r="AP245" s="1">
        <v>0</v>
      </c>
      <c r="AQ245" s="1">
        <v>0</v>
      </c>
      <c r="AR245" s="4">
        <v>13500000</v>
      </c>
      <c r="AS245" s="1">
        <v>0</v>
      </c>
      <c r="AT245" s="4">
        <v>1200000</v>
      </c>
      <c r="AU245" s="1">
        <v>0</v>
      </c>
      <c r="AV245" s="1">
        <v>0</v>
      </c>
      <c r="AW245" s="4">
        <v>55000000</v>
      </c>
      <c r="AX245" s="1">
        <v>0</v>
      </c>
      <c r="AY245" s="1">
        <v>0</v>
      </c>
      <c r="AZ245" s="4">
        <v>122000</v>
      </c>
      <c r="BA245" s="4">
        <v>18835000</v>
      </c>
      <c r="BB245" s="1">
        <v>0</v>
      </c>
      <c r="BC245" s="1">
        <v>0</v>
      </c>
      <c r="BD245" s="1">
        <v>0</v>
      </c>
      <c r="BF245" s="1">
        <v>0</v>
      </c>
      <c r="BG245" s="1">
        <v>0</v>
      </c>
      <c r="BH245" s="4">
        <v>74000000</v>
      </c>
      <c r="BI245" s="1">
        <v>0</v>
      </c>
      <c r="BJ245" s="1">
        <v>0</v>
      </c>
      <c r="BK245" s="4">
        <v>835000</v>
      </c>
      <c r="BL245" s="4">
        <v>85000000</v>
      </c>
      <c r="BM245" s="1">
        <v>0</v>
      </c>
      <c r="BN245" s="1">
        <v>0</v>
      </c>
      <c r="BO245" s="1">
        <v>0</v>
      </c>
      <c r="BP245" s="1">
        <v>0</v>
      </c>
      <c r="BQ245" s="1">
        <v>0</v>
      </c>
      <c r="BR245" s="1">
        <v>0</v>
      </c>
      <c r="BS245" s="1">
        <v>0</v>
      </c>
      <c r="BT245" s="4">
        <v>10000000</v>
      </c>
      <c r="BU245" s="1">
        <v>0</v>
      </c>
      <c r="BV245" s="4">
        <v>18160000</v>
      </c>
      <c r="BW245" s="1">
        <v>0</v>
      </c>
      <c r="BX245" s="1">
        <v>0</v>
      </c>
      <c r="BY245" s="1">
        <v>0</v>
      </c>
      <c r="BZ245" s="1">
        <v>0</v>
      </c>
      <c r="CA245" s="1">
        <v>0</v>
      </c>
      <c r="CB245" s="4">
        <v>7000000</v>
      </c>
      <c r="CC245" s="1">
        <v>0</v>
      </c>
      <c r="CD245" s="4">
        <v>26000000</v>
      </c>
      <c r="CE245" s="1">
        <v>0</v>
      </c>
      <c r="CF245" s="4">
        <v>2073000</v>
      </c>
      <c r="CG245" s="1">
        <v>0</v>
      </c>
      <c r="CH245" s="1">
        <v>0</v>
      </c>
      <c r="CI245" s="1">
        <v>0</v>
      </c>
      <c r="CJ245" s="4">
        <v>4000000</v>
      </c>
      <c r="CK245" s="4">
        <v>47000000</v>
      </c>
      <c r="CL245" s="4">
        <v>182130000</v>
      </c>
      <c r="CM245" s="1">
        <v>0</v>
      </c>
      <c r="CN245" s="1">
        <v>0</v>
      </c>
      <c r="CO245" s="1">
        <v>0</v>
      </c>
      <c r="CP245" s="1">
        <v>0</v>
      </c>
      <c r="CQ245" s="1">
        <v>0</v>
      </c>
      <c r="CR245" s="1">
        <v>0</v>
      </c>
      <c r="CS245" s="4">
        <v>6500000</v>
      </c>
      <c r="CT245" s="1">
        <v>0</v>
      </c>
      <c r="CV245" s="4">
        <v>114440000</v>
      </c>
      <c r="CW245" s="4">
        <v>26895000</v>
      </c>
      <c r="CX245" s="1">
        <v>0</v>
      </c>
      <c r="CY245" s="1">
        <v>0</v>
      </c>
      <c r="CZ245" s="1">
        <v>0</v>
      </c>
    </row>
    <row r="246" spans="1:104">
      <c r="A246" s="1" t="s">
        <v>570</v>
      </c>
      <c r="B246" s="1" t="s">
        <v>571</v>
      </c>
      <c r="C246" s="1">
        <v>0</v>
      </c>
      <c r="E246" s="1">
        <v>0</v>
      </c>
      <c r="F246" s="1">
        <v>0</v>
      </c>
      <c r="G246" s="1">
        <v>0</v>
      </c>
      <c r="H246" s="1">
        <v>0</v>
      </c>
      <c r="I246" s="1">
        <v>0</v>
      </c>
      <c r="J246" s="1">
        <v>0</v>
      </c>
      <c r="K246" s="1">
        <v>0</v>
      </c>
      <c r="L246" s="1">
        <v>0</v>
      </c>
      <c r="M246" s="1">
        <v>0</v>
      </c>
      <c r="N246" s="1">
        <v>0</v>
      </c>
      <c r="O246" s="1">
        <v>0</v>
      </c>
      <c r="P246" s="1">
        <v>0</v>
      </c>
      <c r="Q246" s="1">
        <v>0</v>
      </c>
      <c r="R246" s="1">
        <v>0</v>
      </c>
      <c r="S246" s="1">
        <v>0</v>
      </c>
      <c r="T246" s="1">
        <v>0</v>
      </c>
      <c r="V246" s="1">
        <v>0</v>
      </c>
      <c r="W246" s="1">
        <v>0</v>
      </c>
      <c r="X246" s="1">
        <v>0</v>
      </c>
      <c r="Z246" s="1">
        <v>0</v>
      </c>
      <c r="AA246" s="1">
        <v>0</v>
      </c>
      <c r="AB246" s="1">
        <v>0</v>
      </c>
      <c r="AC246" s="1">
        <v>0</v>
      </c>
      <c r="AD246" s="1">
        <v>0</v>
      </c>
      <c r="AE246" s="1">
        <v>0</v>
      </c>
      <c r="AF246" s="1">
        <v>0</v>
      </c>
      <c r="AG246" s="1">
        <v>0</v>
      </c>
      <c r="AH246" s="1">
        <v>0</v>
      </c>
      <c r="AI246" s="1">
        <v>0</v>
      </c>
      <c r="AJ246" s="1">
        <v>0</v>
      </c>
      <c r="AK246" s="1">
        <v>0</v>
      </c>
      <c r="AL246" s="1">
        <v>0</v>
      </c>
      <c r="AM246" s="1">
        <v>0</v>
      </c>
      <c r="AN246" s="1">
        <v>0</v>
      </c>
      <c r="AO246" s="1">
        <v>0</v>
      </c>
      <c r="AP246" s="1">
        <v>0</v>
      </c>
      <c r="AQ246" s="1">
        <v>0</v>
      </c>
      <c r="AS246" s="1">
        <v>0</v>
      </c>
      <c r="AT246" s="1">
        <v>0</v>
      </c>
      <c r="AU246" s="1">
        <v>0</v>
      </c>
      <c r="AV246" s="1">
        <v>0</v>
      </c>
      <c r="AX246" s="1">
        <v>0</v>
      </c>
      <c r="AY246" s="1">
        <v>0</v>
      </c>
      <c r="AZ246" s="1">
        <v>0</v>
      </c>
      <c r="BA246" s="1">
        <v>0</v>
      </c>
      <c r="BB246" s="1">
        <v>0</v>
      </c>
      <c r="BC246" s="1">
        <v>0</v>
      </c>
      <c r="BD246" s="1">
        <v>0</v>
      </c>
      <c r="BF246" s="1">
        <v>0</v>
      </c>
      <c r="BG246" s="1">
        <v>0</v>
      </c>
      <c r="BH246" s="1">
        <v>0</v>
      </c>
      <c r="BI246" s="1">
        <v>0</v>
      </c>
      <c r="BJ246" s="1">
        <v>0</v>
      </c>
      <c r="BK246" s="1">
        <v>0</v>
      </c>
      <c r="BL246" s="1">
        <v>0</v>
      </c>
      <c r="BM246" s="1">
        <v>0</v>
      </c>
      <c r="BN246" s="1">
        <v>0</v>
      </c>
      <c r="BO246" s="1">
        <v>0</v>
      </c>
      <c r="BP246" s="1">
        <v>0</v>
      </c>
      <c r="BQ246" s="1">
        <v>0</v>
      </c>
      <c r="BR246" s="1">
        <v>0</v>
      </c>
      <c r="BS246" s="1">
        <v>0</v>
      </c>
      <c r="BT246" s="1">
        <v>0</v>
      </c>
      <c r="BU246" s="1">
        <v>0</v>
      </c>
      <c r="BV246" s="1">
        <v>0</v>
      </c>
      <c r="BW246" s="1">
        <v>0</v>
      </c>
      <c r="BX246" s="1">
        <v>0</v>
      </c>
      <c r="BY246" s="1">
        <v>0</v>
      </c>
      <c r="BZ246" s="1">
        <v>0</v>
      </c>
      <c r="CA246" s="1">
        <v>0</v>
      </c>
      <c r="CB246" s="1">
        <v>0</v>
      </c>
      <c r="CC246" s="1">
        <v>0</v>
      </c>
      <c r="CD246" s="1">
        <v>0</v>
      </c>
      <c r="CE246" s="1">
        <v>0</v>
      </c>
      <c r="CF246" s="1">
        <v>0</v>
      </c>
      <c r="CG246" s="1">
        <v>0</v>
      </c>
      <c r="CH246" s="1">
        <v>0</v>
      </c>
      <c r="CI246" s="1">
        <v>0</v>
      </c>
      <c r="CJ246" s="1">
        <v>0</v>
      </c>
      <c r="CK246" s="1">
        <v>0</v>
      </c>
      <c r="CL246" s="1">
        <v>0</v>
      </c>
      <c r="CM246" s="1">
        <v>0</v>
      </c>
      <c r="CN246" s="1">
        <v>0</v>
      </c>
      <c r="CO246" s="1">
        <v>0</v>
      </c>
      <c r="CP246" s="1">
        <v>0</v>
      </c>
      <c r="CQ246" s="1">
        <v>0</v>
      </c>
      <c r="CR246" s="1">
        <v>0</v>
      </c>
      <c r="CS246" s="1">
        <v>0</v>
      </c>
      <c r="CT246" s="1">
        <v>0</v>
      </c>
      <c r="CV246" s="1">
        <v>0</v>
      </c>
      <c r="CW246" s="1">
        <v>0</v>
      </c>
      <c r="CX246" s="1">
        <v>0</v>
      </c>
      <c r="CY246" s="1">
        <v>0</v>
      </c>
      <c r="CZ246" s="1">
        <v>0</v>
      </c>
    </row>
    <row r="247" spans="1:104">
      <c r="A247" s="1" t="s">
        <v>572</v>
      </c>
      <c r="B247" s="1" t="s">
        <v>573</v>
      </c>
      <c r="C247" s="1">
        <v>0</v>
      </c>
      <c r="E247" s="1">
        <v>0</v>
      </c>
      <c r="F247" s="1">
        <v>0</v>
      </c>
      <c r="G247" s="1">
        <v>0</v>
      </c>
      <c r="H247" s="1">
        <v>0</v>
      </c>
      <c r="I247" s="1">
        <v>0</v>
      </c>
      <c r="J247" s="1">
        <v>0</v>
      </c>
      <c r="K247" s="1">
        <v>0</v>
      </c>
      <c r="L247" s="1">
        <v>0</v>
      </c>
      <c r="M247" s="1">
        <v>0</v>
      </c>
      <c r="N247" s="1">
        <v>0</v>
      </c>
      <c r="O247" s="1">
        <v>0</v>
      </c>
      <c r="P247" s="1">
        <v>0</v>
      </c>
      <c r="Q247" s="1">
        <v>0</v>
      </c>
      <c r="R247" s="1">
        <v>0</v>
      </c>
      <c r="S247" s="1">
        <v>0</v>
      </c>
      <c r="T247" s="1">
        <v>0</v>
      </c>
      <c r="V247" s="1">
        <v>0</v>
      </c>
      <c r="W247" s="1">
        <v>0</v>
      </c>
      <c r="X247" s="1">
        <v>0</v>
      </c>
      <c r="Z247" s="1">
        <v>0</v>
      </c>
      <c r="AA247" s="1">
        <v>0</v>
      </c>
      <c r="AB247" s="1">
        <v>0</v>
      </c>
      <c r="AC247" s="1">
        <v>0</v>
      </c>
      <c r="AD247" s="1">
        <v>0</v>
      </c>
      <c r="AE247" s="1">
        <v>0</v>
      </c>
      <c r="AF247" s="1">
        <v>0</v>
      </c>
      <c r="AG247" s="1">
        <v>0</v>
      </c>
      <c r="AH247" s="1">
        <v>0</v>
      </c>
      <c r="AI247" s="1">
        <v>0</v>
      </c>
      <c r="AJ247" s="1">
        <v>0</v>
      </c>
      <c r="AK247" s="1">
        <v>0</v>
      </c>
      <c r="AL247" s="1">
        <v>0</v>
      </c>
      <c r="AM247" s="1">
        <v>0</v>
      </c>
      <c r="AN247" s="1">
        <v>0</v>
      </c>
      <c r="AO247" s="1">
        <v>0</v>
      </c>
      <c r="AP247" s="1">
        <v>0</v>
      </c>
      <c r="AQ247" s="1">
        <v>0</v>
      </c>
      <c r="AS247" s="1">
        <v>0</v>
      </c>
      <c r="AT247" s="1">
        <v>0</v>
      </c>
      <c r="AU247" s="1">
        <v>0</v>
      </c>
      <c r="AV247" s="1">
        <v>0</v>
      </c>
      <c r="AX247" s="1">
        <v>0</v>
      </c>
      <c r="AY247" s="1">
        <v>0</v>
      </c>
      <c r="AZ247" s="1">
        <v>0</v>
      </c>
      <c r="BA247" s="1">
        <v>0</v>
      </c>
      <c r="BB247" s="1">
        <v>0</v>
      </c>
      <c r="BC247" s="1">
        <v>0</v>
      </c>
      <c r="BD247" s="1">
        <v>0</v>
      </c>
      <c r="BF247" s="1">
        <v>0</v>
      </c>
      <c r="BG247" s="1">
        <v>0</v>
      </c>
      <c r="BH247" s="1">
        <v>0</v>
      </c>
      <c r="BI247" s="1">
        <v>0</v>
      </c>
      <c r="BJ247" s="1">
        <v>0</v>
      </c>
      <c r="BK247" s="1">
        <v>0</v>
      </c>
      <c r="BL247" s="4">
        <v>54525000</v>
      </c>
      <c r="BM247" s="1">
        <v>0</v>
      </c>
      <c r="BN247" s="1">
        <v>0</v>
      </c>
      <c r="BO247" s="4">
        <v>7490000</v>
      </c>
      <c r="BP247" s="1">
        <v>0</v>
      </c>
      <c r="BQ247" s="1">
        <v>0</v>
      </c>
      <c r="BR247" s="1">
        <v>0</v>
      </c>
      <c r="BS247" s="1">
        <v>0</v>
      </c>
      <c r="BT247" s="1">
        <v>0</v>
      </c>
      <c r="BU247" s="1">
        <v>0</v>
      </c>
      <c r="BV247" s="1">
        <v>0</v>
      </c>
      <c r="BW247" s="1">
        <v>0</v>
      </c>
      <c r="BX247" s="1">
        <v>0</v>
      </c>
      <c r="BY247" s="1">
        <v>0</v>
      </c>
      <c r="BZ247" s="1">
        <v>0</v>
      </c>
      <c r="CA247" s="1">
        <v>0</v>
      </c>
      <c r="CB247" s="1">
        <v>0</v>
      </c>
      <c r="CC247" s="1">
        <v>0</v>
      </c>
      <c r="CD247" s="1">
        <v>0</v>
      </c>
      <c r="CE247" s="1">
        <v>0</v>
      </c>
      <c r="CF247" s="1">
        <v>0</v>
      </c>
      <c r="CG247" s="1">
        <v>0</v>
      </c>
      <c r="CH247" s="1">
        <v>0</v>
      </c>
      <c r="CI247" s="1">
        <v>0</v>
      </c>
      <c r="CJ247" s="1">
        <v>0</v>
      </c>
      <c r="CK247" s="1">
        <v>0</v>
      </c>
      <c r="CL247" s="1">
        <v>0</v>
      </c>
      <c r="CM247" s="1">
        <v>0</v>
      </c>
      <c r="CN247" s="1">
        <v>0</v>
      </c>
      <c r="CO247" s="1">
        <v>0</v>
      </c>
      <c r="CP247" s="1">
        <v>0</v>
      </c>
      <c r="CQ247" s="1">
        <v>0</v>
      </c>
      <c r="CR247" s="1">
        <v>0</v>
      </c>
      <c r="CS247" s="1">
        <v>0</v>
      </c>
      <c r="CT247" s="1">
        <v>0</v>
      </c>
      <c r="CV247" s="4">
        <v>44410000</v>
      </c>
      <c r="CW247" s="1">
        <v>0</v>
      </c>
      <c r="CX247" s="1">
        <v>0</v>
      </c>
      <c r="CY247" s="1">
        <v>0</v>
      </c>
      <c r="CZ247" s="1">
        <v>0</v>
      </c>
    </row>
    <row r="248" spans="1:104">
      <c r="A248" s="1" t="s">
        <v>574</v>
      </c>
      <c r="B248" s="1" t="s">
        <v>575</v>
      </c>
    </row>
    <row r="249" spans="1:104">
      <c r="A249" s="1" t="s">
        <v>576</v>
      </c>
      <c r="B249" s="1" t="s">
        <v>577</v>
      </c>
      <c r="C249" s="4">
        <v>1777238</v>
      </c>
      <c r="D249" s="4"/>
      <c r="E249" s="4">
        <v>350000</v>
      </c>
      <c r="F249" s="4">
        <v>88787</v>
      </c>
      <c r="G249" s="4">
        <v>58828</v>
      </c>
      <c r="H249" s="4">
        <v>813786</v>
      </c>
      <c r="I249" s="4">
        <v>32157</v>
      </c>
      <c r="J249" s="4">
        <v>144841</v>
      </c>
      <c r="K249" s="4">
        <v>8775000</v>
      </c>
      <c r="L249" s="4">
        <v>61821</v>
      </c>
      <c r="M249" s="1">
        <v>0</v>
      </c>
      <c r="N249" s="1">
        <v>0</v>
      </c>
      <c r="O249" s="4">
        <v>53911</v>
      </c>
      <c r="P249" s="4">
        <v>62938</v>
      </c>
      <c r="Q249" s="1">
        <v>0</v>
      </c>
      <c r="R249" s="1">
        <v>0</v>
      </c>
      <c r="S249" s="1">
        <v>0</v>
      </c>
      <c r="T249" s="1">
        <v>0</v>
      </c>
      <c r="U249" s="4">
        <f>103870+110000</f>
        <v>213870</v>
      </c>
      <c r="V249" s="1">
        <v>0</v>
      </c>
      <c r="W249" s="4">
        <v>140168</v>
      </c>
      <c r="X249" s="4">
        <v>301852</v>
      </c>
      <c r="Y249" s="4">
        <f>270000+825000</f>
        <v>1095000</v>
      </c>
      <c r="Z249" s="4">
        <v>608734</v>
      </c>
      <c r="AA249" s="4">
        <v>1320000</v>
      </c>
      <c r="AB249" s="1">
        <v>537</v>
      </c>
      <c r="AC249" s="4">
        <v>74211</v>
      </c>
      <c r="AD249" s="4">
        <v>633436</v>
      </c>
      <c r="AE249" s="4">
        <v>26522</v>
      </c>
      <c r="AF249" s="1">
        <v>0</v>
      </c>
      <c r="AG249" s="1">
        <v>0</v>
      </c>
      <c r="AH249" s="4">
        <v>11085921</v>
      </c>
      <c r="AI249" s="4">
        <v>43160</v>
      </c>
      <c r="AJ249" s="4">
        <v>391415</v>
      </c>
      <c r="AK249" s="4">
        <v>362882</v>
      </c>
      <c r="AL249" s="4">
        <v>6214</v>
      </c>
      <c r="AM249" s="4">
        <v>3230886</v>
      </c>
      <c r="AN249" s="4">
        <v>300000</v>
      </c>
      <c r="AO249" s="4">
        <v>750000</v>
      </c>
      <c r="AP249" s="4">
        <v>993462</v>
      </c>
      <c r="AQ249" s="4">
        <v>175000</v>
      </c>
      <c r="AR249" s="4">
        <f>761206+1572+267000+190862</f>
        <v>1220640</v>
      </c>
      <c r="AS249" s="1">
        <v>0</v>
      </c>
      <c r="AT249" s="4">
        <v>50300</v>
      </c>
      <c r="AU249" s="4">
        <v>71356</v>
      </c>
      <c r="AV249" s="4">
        <v>6514</v>
      </c>
      <c r="AW249" s="4">
        <v>431406</v>
      </c>
      <c r="AX249" s="4">
        <v>518222</v>
      </c>
      <c r="AY249" s="4">
        <v>836166</v>
      </c>
      <c r="AZ249" s="4">
        <v>10000</v>
      </c>
      <c r="BA249" s="4">
        <v>1189026</v>
      </c>
      <c r="BB249" s="1">
        <v>0</v>
      </c>
      <c r="BC249" s="4">
        <v>37658</v>
      </c>
      <c r="BD249" s="4">
        <v>113487</v>
      </c>
      <c r="BE249" s="4">
        <f>9000000+607611</f>
        <v>9607611</v>
      </c>
      <c r="BF249" s="4">
        <v>1925</v>
      </c>
      <c r="BG249" s="4">
        <v>600000</v>
      </c>
      <c r="BH249" s="4">
        <v>239777</v>
      </c>
      <c r="BI249" s="1">
        <v>0</v>
      </c>
      <c r="BJ249" s="4">
        <v>966669</v>
      </c>
      <c r="BK249" s="1">
        <v>0</v>
      </c>
      <c r="BL249" s="4">
        <v>9990405</v>
      </c>
      <c r="BM249" s="4">
        <v>3244711</v>
      </c>
      <c r="BN249" s="4">
        <v>115617</v>
      </c>
      <c r="BO249" s="4">
        <v>13615</v>
      </c>
      <c r="BP249" s="4">
        <v>133232</v>
      </c>
      <c r="BQ249" s="4">
        <v>17777</v>
      </c>
      <c r="BR249" s="1">
        <v>0</v>
      </c>
      <c r="BS249" s="4">
        <v>222714</v>
      </c>
      <c r="BT249" s="4">
        <v>552192</v>
      </c>
      <c r="BU249" s="1">
        <v>0</v>
      </c>
      <c r="BV249" s="4">
        <v>700401</v>
      </c>
      <c r="BW249" s="4">
        <v>101000</v>
      </c>
      <c r="BX249" s="1">
        <v>0</v>
      </c>
      <c r="BY249" s="4">
        <v>868961</v>
      </c>
      <c r="BZ249" s="1">
        <v>0</v>
      </c>
      <c r="CA249" s="1">
        <v>0</v>
      </c>
      <c r="CB249" s="4">
        <v>1792430</v>
      </c>
      <c r="CC249" s="4">
        <v>4017628</v>
      </c>
      <c r="CD249" s="4">
        <v>1130542</v>
      </c>
      <c r="CE249" s="4">
        <v>17536</v>
      </c>
      <c r="CF249" s="4">
        <v>463924</v>
      </c>
      <c r="CG249" s="4">
        <v>3842586</v>
      </c>
      <c r="CH249" s="4">
        <v>787785</v>
      </c>
      <c r="CI249" s="4">
        <v>2158898</v>
      </c>
      <c r="CJ249" s="4">
        <v>12101300</v>
      </c>
      <c r="CK249" s="4">
        <v>3139127</v>
      </c>
      <c r="CL249" s="4">
        <v>2774000</v>
      </c>
      <c r="CM249" s="4">
        <v>100000</v>
      </c>
      <c r="CN249" s="1">
        <v>0</v>
      </c>
      <c r="CO249" s="1">
        <v>0</v>
      </c>
      <c r="CP249" s="4">
        <v>2304431</v>
      </c>
      <c r="CQ249" s="4">
        <v>707174</v>
      </c>
      <c r="CR249" s="4">
        <v>46500</v>
      </c>
      <c r="CS249" s="4">
        <v>2000000</v>
      </c>
      <c r="CT249" s="4">
        <v>7000000</v>
      </c>
      <c r="CU249" s="4">
        <f>2837143+19359</f>
        <v>2856502</v>
      </c>
      <c r="CV249" s="4">
        <v>4289682</v>
      </c>
      <c r="CW249" s="4">
        <v>8406237</v>
      </c>
      <c r="CX249" s="4">
        <v>8127819</v>
      </c>
      <c r="CY249" s="1">
        <v>0</v>
      </c>
      <c r="CZ249" s="1">
        <v>0</v>
      </c>
    </row>
    <row r="250" spans="1:104">
      <c r="A250" s="1" t="s">
        <v>578</v>
      </c>
      <c r="B250" s="1" t="s">
        <v>579</v>
      </c>
      <c r="C250" s="1">
        <v>0</v>
      </c>
      <c r="D250" s="4">
        <v>56954</v>
      </c>
      <c r="E250" s="1">
        <v>0</v>
      </c>
      <c r="F250" s="1">
        <v>0</v>
      </c>
      <c r="G250" s="1">
        <v>0</v>
      </c>
      <c r="H250" s="1">
        <v>0</v>
      </c>
      <c r="I250" s="1">
        <v>0</v>
      </c>
      <c r="J250" s="1">
        <v>0</v>
      </c>
      <c r="K250" s="1">
        <v>0</v>
      </c>
      <c r="L250" s="1">
        <v>0</v>
      </c>
      <c r="M250" s="1">
        <v>0</v>
      </c>
      <c r="N250" s="1">
        <v>0</v>
      </c>
      <c r="O250" s="1">
        <v>0</v>
      </c>
      <c r="P250" s="1">
        <v>0</v>
      </c>
      <c r="Q250" s="1">
        <v>0</v>
      </c>
      <c r="R250" s="1">
        <v>0</v>
      </c>
      <c r="S250" s="1">
        <v>0</v>
      </c>
      <c r="T250" s="1">
        <v>0</v>
      </c>
      <c r="V250" s="1">
        <v>0</v>
      </c>
      <c r="W250" s="4">
        <v>4144565</v>
      </c>
      <c r="X250" s="1">
        <v>0</v>
      </c>
      <c r="Y250" s="4">
        <f>10108+145237+206493</f>
        <v>361838</v>
      </c>
      <c r="Z250" s="4">
        <v>30495</v>
      </c>
      <c r="AA250" s="1">
        <v>0</v>
      </c>
      <c r="AB250" s="1">
        <v>0</v>
      </c>
      <c r="AC250" s="1">
        <v>0</v>
      </c>
      <c r="AD250" s="1">
        <v>0</v>
      </c>
      <c r="AE250" s="1">
        <v>0</v>
      </c>
      <c r="AF250" s="1">
        <v>0</v>
      </c>
      <c r="AG250" s="1">
        <v>0</v>
      </c>
      <c r="AH250" s="1">
        <v>0</v>
      </c>
      <c r="AI250" s="1">
        <v>0</v>
      </c>
      <c r="AJ250" s="1">
        <v>0</v>
      </c>
      <c r="AK250" s="4">
        <v>5867</v>
      </c>
      <c r="AL250" s="1">
        <v>0</v>
      </c>
      <c r="AM250" s="4">
        <v>436450</v>
      </c>
      <c r="AN250" s="1">
        <v>0</v>
      </c>
      <c r="AO250" s="1">
        <v>0</v>
      </c>
      <c r="AP250" s="1">
        <v>0</v>
      </c>
      <c r="AQ250" s="1">
        <v>0</v>
      </c>
      <c r="AR250" s="4">
        <f>54410+8731+48000</f>
        <v>111141</v>
      </c>
      <c r="AS250" s="1">
        <v>0</v>
      </c>
      <c r="AT250" s="1">
        <v>0</v>
      </c>
      <c r="AU250" s="1">
        <v>0</v>
      </c>
      <c r="AV250" s="1">
        <v>0</v>
      </c>
      <c r="AX250" s="4">
        <v>36078</v>
      </c>
      <c r="AY250" s="1">
        <v>0</v>
      </c>
      <c r="AZ250" s="1">
        <v>0</v>
      </c>
      <c r="BA250" s="1">
        <v>55</v>
      </c>
      <c r="BB250" s="1">
        <v>0</v>
      </c>
      <c r="BC250" s="4">
        <v>189757</v>
      </c>
      <c r="BD250" s="1">
        <v>0</v>
      </c>
      <c r="BE250" s="4"/>
      <c r="BF250" s="1">
        <v>0</v>
      </c>
      <c r="BG250" s="1">
        <v>0</v>
      </c>
      <c r="BH250" s="4">
        <v>305737</v>
      </c>
      <c r="BI250" s="1">
        <v>0</v>
      </c>
      <c r="BJ250" s="1">
        <v>0</v>
      </c>
      <c r="BK250" s="1">
        <v>0</v>
      </c>
      <c r="BL250" s="1">
        <v>0</v>
      </c>
      <c r="BM250" s="4">
        <v>16577</v>
      </c>
      <c r="BN250" s="1">
        <v>0</v>
      </c>
      <c r="BO250" s="1">
        <v>197</v>
      </c>
      <c r="BP250" s="1">
        <v>0</v>
      </c>
      <c r="BQ250" s="4">
        <v>44805</v>
      </c>
      <c r="BR250" s="1">
        <v>0</v>
      </c>
      <c r="BS250" s="1">
        <v>0</v>
      </c>
      <c r="BT250" s="1">
        <v>0</v>
      </c>
      <c r="BU250" s="1">
        <v>0</v>
      </c>
      <c r="BV250" s="4">
        <v>29332</v>
      </c>
      <c r="BW250" s="4">
        <v>6455</v>
      </c>
      <c r="BX250" s="1">
        <v>0</v>
      </c>
      <c r="BY250" s="4">
        <v>242360</v>
      </c>
      <c r="BZ250" s="1">
        <v>0</v>
      </c>
      <c r="CA250" s="1">
        <v>0</v>
      </c>
      <c r="CB250" s="1">
        <v>0</v>
      </c>
      <c r="CC250" s="4">
        <v>229831</v>
      </c>
      <c r="CD250" s="1">
        <v>0</v>
      </c>
      <c r="CE250" s="1">
        <v>0</v>
      </c>
      <c r="CF250" s="1">
        <v>0</v>
      </c>
      <c r="CG250" s="1">
        <v>0</v>
      </c>
      <c r="CH250" s="1">
        <v>0</v>
      </c>
      <c r="CI250" s="1">
        <v>0</v>
      </c>
      <c r="CJ250" s="1">
        <v>0</v>
      </c>
      <c r="CK250" s="1">
        <v>0</v>
      </c>
      <c r="CL250" s="1">
        <v>0</v>
      </c>
      <c r="CM250" s="1">
        <v>0</v>
      </c>
      <c r="CN250" s="1">
        <v>0</v>
      </c>
      <c r="CO250" s="1">
        <v>0</v>
      </c>
      <c r="CP250" s="4">
        <v>219971</v>
      </c>
      <c r="CQ250" s="1">
        <v>0</v>
      </c>
      <c r="CR250" s="1">
        <v>0</v>
      </c>
      <c r="CS250" s="1">
        <v>0</v>
      </c>
      <c r="CT250" s="1">
        <v>0</v>
      </c>
      <c r="CU250" s="4">
        <v>2443230</v>
      </c>
      <c r="CV250" s="1">
        <v>0</v>
      </c>
      <c r="CW250" s="4">
        <v>165206</v>
      </c>
      <c r="CX250" s="4">
        <v>40464</v>
      </c>
      <c r="CY250" s="1">
        <v>0</v>
      </c>
      <c r="CZ250" s="1">
        <v>0</v>
      </c>
    </row>
    <row r="251" spans="1:104">
      <c r="A251" s="1" t="s">
        <v>580</v>
      </c>
      <c r="B251" s="1" t="s">
        <v>581</v>
      </c>
      <c r="C251" s="4">
        <v>962645</v>
      </c>
      <c r="D251" s="4">
        <v>7098100</v>
      </c>
      <c r="E251" s="4">
        <v>327045</v>
      </c>
      <c r="F251" s="1">
        <v>0</v>
      </c>
      <c r="G251" s="4">
        <v>2388606</v>
      </c>
      <c r="H251" s="1">
        <v>0</v>
      </c>
      <c r="I251" s="4">
        <v>680168</v>
      </c>
      <c r="J251" s="4">
        <v>869014</v>
      </c>
      <c r="K251" s="4">
        <v>3600159</v>
      </c>
      <c r="L251" s="1">
        <v>0</v>
      </c>
      <c r="M251" s="4">
        <v>117253</v>
      </c>
      <c r="N251" s="1">
        <v>0</v>
      </c>
      <c r="O251" s="4">
        <v>415894</v>
      </c>
      <c r="P251" s="4">
        <v>235424</v>
      </c>
      <c r="Q251" s="4">
        <v>124075</v>
      </c>
      <c r="R251" s="4">
        <v>253501</v>
      </c>
      <c r="S251" s="4">
        <v>582225</v>
      </c>
      <c r="T251" s="4">
        <v>54619</v>
      </c>
      <c r="U251" s="4">
        <v>6950170</v>
      </c>
      <c r="V251" s="4">
        <v>60794</v>
      </c>
      <c r="W251" s="4">
        <v>9738362</v>
      </c>
      <c r="X251" s="4">
        <v>524545</v>
      </c>
      <c r="Y251" s="4">
        <v>12795846</v>
      </c>
      <c r="Z251" s="4">
        <v>2526125</v>
      </c>
      <c r="AA251" s="4">
        <v>1528978</v>
      </c>
      <c r="AB251" s="4">
        <v>1984437</v>
      </c>
      <c r="AC251" s="4">
        <v>190569</v>
      </c>
      <c r="AD251" s="4">
        <v>717473</v>
      </c>
      <c r="AE251" s="4">
        <v>343462</v>
      </c>
      <c r="AF251" s="1">
        <v>0</v>
      </c>
      <c r="AG251" s="4">
        <v>1383087</v>
      </c>
      <c r="AH251" s="4">
        <v>2675971</v>
      </c>
      <c r="AI251" s="1">
        <v>0</v>
      </c>
      <c r="AJ251" s="4">
        <v>371670</v>
      </c>
      <c r="AK251" s="4">
        <v>903941</v>
      </c>
      <c r="AL251" s="4">
        <v>38720</v>
      </c>
      <c r="AM251" s="4">
        <v>7914239</v>
      </c>
      <c r="AN251" s="4">
        <v>746719</v>
      </c>
      <c r="AO251" s="1">
        <v>0</v>
      </c>
      <c r="AP251" s="4">
        <v>1014728</v>
      </c>
      <c r="AQ251" s="4">
        <v>1063835</v>
      </c>
      <c r="AR251" s="4">
        <v>4710874</v>
      </c>
      <c r="AS251" s="4">
        <v>333097</v>
      </c>
      <c r="AT251" s="4">
        <v>837116</v>
      </c>
      <c r="AU251" s="4">
        <v>191733</v>
      </c>
      <c r="AV251" s="4">
        <v>356484</v>
      </c>
      <c r="AW251" s="4">
        <v>2602612</v>
      </c>
      <c r="AX251" s="4">
        <v>19954626</v>
      </c>
      <c r="AY251" s="4">
        <v>2295809</v>
      </c>
      <c r="AZ251" s="4">
        <v>258178</v>
      </c>
      <c r="BA251" s="4">
        <v>427476</v>
      </c>
      <c r="BB251" s="1">
        <v>0</v>
      </c>
      <c r="BC251" s="4">
        <v>626237</v>
      </c>
      <c r="BD251" s="4">
        <v>229204</v>
      </c>
      <c r="BE251" s="4">
        <v>11663813</v>
      </c>
      <c r="BF251" s="4">
        <v>731667</v>
      </c>
      <c r="BG251" s="4">
        <v>2947591</v>
      </c>
      <c r="BH251" s="4">
        <v>3654962</v>
      </c>
      <c r="BI251" s="4">
        <v>1533815</v>
      </c>
      <c r="BJ251" s="4">
        <v>818201</v>
      </c>
      <c r="BK251" s="4">
        <v>387621</v>
      </c>
      <c r="BL251" s="4">
        <v>8258572</v>
      </c>
      <c r="BM251" s="4">
        <v>2693320</v>
      </c>
      <c r="BN251" s="4">
        <v>618497</v>
      </c>
      <c r="BO251" s="4">
        <v>873537</v>
      </c>
      <c r="BP251" s="4">
        <v>5689934</v>
      </c>
      <c r="BQ251" s="4">
        <v>229242</v>
      </c>
      <c r="BR251" s="1">
        <v>0</v>
      </c>
      <c r="BS251" s="4">
        <v>1203782</v>
      </c>
      <c r="BT251" s="4">
        <v>1212332</v>
      </c>
      <c r="BU251" s="4">
        <v>1851275</v>
      </c>
      <c r="BV251" s="4">
        <v>4812516</v>
      </c>
      <c r="BW251" s="4">
        <v>852637</v>
      </c>
      <c r="BX251" s="4">
        <v>1055934</v>
      </c>
      <c r="BY251" s="4">
        <v>1866438</v>
      </c>
      <c r="BZ251" s="1">
        <v>0</v>
      </c>
      <c r="CA251" s="1">
        <v>0</v>
      </c>
      <c r="CB251" s="4">
        <v>4228059</v>
      </c>
      <c r="CC251" s="4">
        <v>8055045</v>
      </c>
      <c r="CD251" s="4">
        <v>8281317</v>
      </c>
      <c r="CE251" s="4">
        <v>540009</v>
      </c>
      <c r="CF251" s="4">
        <v>1486041</v>
      </c>
      <c r="CG251" s="4">
        <v>2687644</v>
      </c>
      <c r="CH251" s="4">
        <v>862295</v>
      </c>
      <c r="CI251" s="4">
        <v>694783</v>
      </c>
      <c r="CJ251" s="4">
        <v>2478566</v>
      </c>
      <c r="CK251" s="4">
        <v>3038107</v>
      </c>
      <c r="CL251" s="4">
        <v>2753560</v>
      </c>
      <c r="CM251" s="4">
        <v>69970</v>
      </c>
      <c r="CN251" s="4">
        <v>132371</v>
      </c>
      <c r="CO251" s="4">
        <v>80611</v>
      </c>
      <c r="CP251" s="4">
        <v>4047735</v>
      </c>
      <c r="CQ251" s="4">
        <v>1054742</v>
      </c>
      <c r="CR251" s="4">
        <v>918701</v>
      </c>
      <c r="CS251" s="4">
        <v>1526953</v>
      </c>
      <c r="CT251" s="1">
        <v>0</v>
      </c>
      <c r="CU251" s="4">
        <v>5072520</v>
      </c>
      <c r="CV251" s="4">
        <v>4489908</v>
      </c>
      <c r="CW251" s="4">
        <v>63387504</v>
      </c>
      <c r="CX251" s="4">
        <v>29806228</v>
      </c>
      <c r="CY251" s="1">
        <v>0</v>
      </c>
      <c r="CZ251" s="1">
        <v>0</v>
      </c>
    </row>
    <row r="252" spans="1:104">
      <c r="A252" s="1" t="s">
        <v>582</v>
      </c>
      <c r="B252" s="1" t="s">
        <v>583</v>
      </c>
      <c r="C252" s="4">
        <v>1247271</v>
      </c>
      <c r="D252" s="4">
        <v>522636</v>
      </c>
      <c r="E252" s="1">
        <v>0</v>
      </c>
      <c r="F252" s="1">
        <v>0</v>
      </c>
      <c r="G252" s="1">
        <v>0</v>
      </c>
      <c r="H252" s="1">
        <v>0</v>
      </c>
      <c r="I252" s="1">
        <v>0</v>
      </c>
      <c r="J252" s="1">
        <v>0</v>
      </c>
      <c r="K252" s="1">
        <v>0</v>
      </c>
      <c r="L252" s="1">
        <v>0</v>
      </c>
      <c r="M252" s="1">
        <v>0</v>
      </c>
      <c r="N252" s="1">
        <v>0</v>
      </c>
      <c r="O252" s="4">
        <v>1055182</v>
      </c>
      <c r="P252" s="4">
        <v>18471741</v>
      </c>
      <c r="Q252" s="1">
        <v>0</v>
      </c>
      <c r="R252" s="1">
        <v>0</v>
      </c>
      <c r="S252" s="1">
        <v>0</v>
      </c>
      <c r="T252" s="1">
        <v>0</v>
      </c>
      <c r="U252" s="4">
        <v>2723958</v>
      </c>
      <c r="V252" s="1">
        <v>0</v>
      </c>
      <c r="W252" s="4">
        <v>20580924</v>
      </c>
      <c r="X252" s="1">
        <v>0</v>
      </c>
      <c r="Y252" s="4">
        <f>35042230+54705157</f>
        <v>89747387</v>
      </c>
      <c r="Z252" s="4">
        <v>5358410</v>
      </c>
      <c r="AA252" s="4">
        <v>3500888</v>
      </c>
      <c r="AB252" s="4">
        <v>5433800</v>
      </c>
      <c r="AC252" s="4">
        <v>1832394</v>
      </c>
      <c r="AD252" s="4">
        <v>620335</v>
      </c>
      <c r="AE252" s="4">
        <v>125518</v>
      </c>
      <c r="AF252" s="1">
        <v>0</v>
      </c>
      <c r="AG252" s="4">
        <v>8259423</v>
      </c>
      <c r="AH252" s="1">
        <v>0</v>
      </c>
      <c r="AI252" s="1">
        <v>0</v>
      </c>
      <c r="AJ252" s="1">
        <v>0</v>
      </c>
      <c r="AK252" s="1">
        <v>0</v>
      </c>
      <c r="AL252" s="1">
        <v>0</v>
      </c>
      <c r="AM252" s="4">
        <v>14787157</v>
      </c>
      <c r="AN252" s="1">
        <v>0</v>
      </c>
      <c r="AO252" s="1">
        <v>0</v>
      </c>
      <c r="AP252" s="4">
        <v>1100000</v>
      </c>
      <c r="AQ252" s="1">
        <v>0</v>
      </c>
      <c r="AS252" s="1">
        <v>0</v>
      </c>
      <c r="AT252" s="1">
        <v>0</v>
      </c>
      <c r="AU252" s="1">
        <v>0</v>
      </c>
      <c r="AV252" s="1">
        <v>0</v>
      </c>
      <c r="AX252" s="4">
        <v>128735606</v>
      </c>
      <c r="AY252" s="4">
        <v>12290001</v>
      </c>
      <c r="AZ252" s="1">
        <v>0</v>
      </c>
      <c r="BA252" s="1">
        <v>0</v>
      </c>
      <c r="BB252" s="1">
        <v>0</v>
      </c>
      <c r="BC252" s="4">
        <v>373901</v>
      </c>
      <c r="BD252" s="1">
        <v>0</v>
      </c>
      <c r="BE252" s="4">
        <v>28800000</v>
      </c>
      <c r="BF252" s="4">
        <v>2918368</v>
      </c>
      <c r="BG252" s="4">
        <v>2922965</v>
      </c>
      <c r="BH252" s="4">
        <v>14000000</v>
      </c>
      <c r="BI252" s="4">
        <v>3159999</v>
      </c>
      <c r="BJ252" s="1">
        <v>0</v>
      </c>
      <c r="BK252" s="4">
        <v>760376</v>
      </c>
      <c r="BL252" s="4">
        <v>13767432</v>
      </c>
      <c r="BM252" s="4">
        <v>7202000</v>
      </c>
      <c r="BN252" s="1">
        <v>0</v>
      </c>
      <c r="BO252" s="1">
        <v>0</v>
      </c>
      <c r="BP252" s="4">
        <v>9718000</v>
      </c>
      <c r="BQ252" s="1">
        <v>0</v>
      </c>
      <c r="BR252" s="1">
        <v>0</v>
      </c>
      <c r="BS252" s="4">
        <v>606811</v>
      </c>
      <c r="BT252" s="4">
        <v>2330060</v>
      </c>
      <c r="BU252" s="4">
        <v>7972128</v>
      </c>
      <c r="BV252" s="1">
        <v>0</v>
      </c>
      <c r="BW252" s="4">
        <v>1245685</v>
      </c>
      <c r="BX252" s="4">
        <v>591959</v>
      </c>
      <c r="BY252" s="1">
        <v>0</v>
      </c>
      <c r="BZ252" s="1">
        <v>0</v>
      </c>
      <c r="CA252" s="1">
        <v>0</v>
      </c>
      <c r="CB252" s="4">
        <v>22076665</v>
      </c>
      <c r="CC252" s="4">
        <v>15915073</v>
      </c>
      <c r="CD252" s="1">
        <v>0</v>
      </c>
      <c r="CE252" s="1">
        <v>0</v>
      </c>
      <c r="CF252" s="4">
        <v>2328000</v>
      </c>
      <c r="CG252" s="4">
        <v>3000000</v>
      </c>
      <c r="CH252" s="4">
        <v>674230</v>
      </c>
      <c r="CI252" s="1">
        <v>0</v>
      </c>
      <c r="CJ252" s="4">
        <v>4754924</v>
      </c>
      <c r="CK252" s="4">
        <v>369132</v>
      </c>
      <c r="CL252" s="4">
        <v>7355424</v>
      </c>
      <c r="CM252" s="1">
        <v>0</v>
      </c>
      <c r="CN252" s="1">
        <v>0</v>
      </c>
      <c r="CO252" s="1">
        <v>0</v>
      </c>
      <c r="CP252" s="4">
        <v>7598196</v>
      </c>
      <c r="CQ252" s="4">
        <v>762446</v>
      </c>
      <c r="CR252" s="4">
        <v>2566382</v>
      </c>
      <c r="CS252" s="4">
        <v>7925396</v>
      </c>
      <c r="CT252" s="1">
        <v>0</v>
      </c>
      <c r="CU252" s="4">
        <v>8511515</v>
      </c>
      <c r="CV252" s="1">
        <v>0</v>
      </c>
      <c r="CW252" s="4">
        <v>5114685</v>
      </c>
      <c r="CX252" s="1">
        <v>0</v>
      </c>
      <c r="CY252" s="1">
        <v>0</v>
      </c>
      <c r="CZ252" s="1">
        <v>0</v>
      </c>
    </row>
    <row r="253" spans="1:104">
      <c r="A253" s="1" t="s">
        <v>584</v>
      </c>
      <c r="B253" s="1" t="s">
        <v>585</v>
      </c>
      <c r="C253" s="4">
        <v>343581</v>
      </c>
      <c r="E253" s="1">
        <v>0</v>
      </c>
      <c r="F253" s="1">
        <v>0</v>
      </c>
      <c r="G253" s="1">
        <v>0</v>
      </c>
      <c r="H253" s="1">
        <v>0</v>
      </c>
      <c r="I253" s="4">
        <v>943065</v>
      </c>
      <c r="J253" s="4">
        <v>2307523</v>
      </c>
      <c r="K253" s="4">
        <v>4900000</v>
      </c>
      <c r="L253" s="1">
        <v>0</v>
      </c>
      <c r="M253" s="1">
        <v>0</v>
      </c>
      <c r="N253" s="1">
        <v>0</v>
      </c>
      <c r="O253" s="1">
        <v>0</v>
      </c>
      <c r="P253" s="1">
        <v>0</v>
      </c>
      <c r="Q253" s="1">
        <v>0</v>
      </c>
      <c r="R253" s="1">
        <v>0</v>
      </c>
      <c r="S253" s="1">
        <v>0</v>
      </c>
      <c r="T253" s="1">
        <v>0</v>
      </c>
      <c r="V253" s="1">
        <v>0</v>
      </c>
      <c r="W253" s="1">
        <v>0</v>
      </c>
      <c r="X253" s="4">
        <v>2173037</v>
      </c>
      <c r="Z253" s="1">
        <v>0</v>
      </c>
      <c r="AA253" s="1">
        <v>0</v>
      </c>
      <c r="AB253" s="4">
        <v>991377</v>
      </c>
      <c r="AC253" s="1">
        <v>0</v>
      </c>
      <c r="AD253" s="1">
        <v>0</v>
      </c>
      <c r="AE253" s="1">
        <v>0</v>
      </c>
      <c r="AF253" s="1">
        <v>0</v>
      </c>
      <c r="AG253" s="4">
        <v>6700648</v>
      </c>
      <c r="AH253" s="1">
        <v>0</v>
      </c>
      <c r="AI253" s="1">
        <v>0</v>
      </c>
      <c r="AJ253" s="1">
        <v>0</v>
      </c>
      <c r="AK253" s="1">
        <v>0</v>
      </c>
      <c r="AL253" s="1">
        <v>0</v>
      </c>
      <c r="AM253" s="1">
        <v>0</v>
      </c>
      <c r="AN253" s="4">
        <v>38556</v>
      </c>
      <c r="AO253" s="1">
        <v>0</v>
      </c>
      <c r="AP253" s="4">
        <v>62648</v>
      </c>
      <c r="AQ253" s="1">
        <v>0</v>
      </c>
      <c r="AR253" s="4">
        <v>924487</v>
      </c>
      <c r="AS253" s="1">
        <v>0</v>
      </c>
      <c r="AT253" s="4">
        <v>21842</v>
      </c>
      <c r="AU253" s="1">
        <v>0</v>
      </c>
      <c r="AV253" s="1">
        <v>0</v>
      </c>
      <c r="AW253" s="4">
        <f>331519+98430</f>
        <v>429949</v>
      </c>
      <c r="AX253" s="1">
        <v>0</v>
      </c>
      <c r="AY253" s="1">
        <v>0</v>
      </c>
      <c r="AZ253" s="1">
        <v>0</v>
      </c>
      <c r="BA253" s="1">
        <v>0</v>
      </c>
      <c r="BB253" s="1">
        <v>0</v>
      </c>
      <c r="BC253" s="1">
        <v>0</v>
      </c>
      <c r="BD253" s="1">
        <v>0</v>
      </c>
      <c r="BE253" s="4">
        <v>64472</v>
      </c>
      <c r="BF253" s="1">
        <v>0</v>
      </c>
      <c r="BG253" s="1">
        <v>0</v>
      </c>
      <c r="BH253" s="4">
        <v>993953</v>
      </c>
      <c r="BI253" s="1">
        <v>0</v>
      </c>
      <c r="BJ253" s="1">
        <v>0</v>
      </c>
      <c r="BK253" s="1">
        <v>0</v>
      </c>
      <c r="BL253" s="1">
        <v>0</v>
      </c>
      <c r="BM253" s="1">
        <v>0</v>
      </c>
      <c r="BN253" s="1">
        <v>0</v>
      </c>
      <c r="BO253" s="1">
        <v>0</v>
      </c>
      <c r="BP253" s="4">
        <v>366877</v>
      </c>
      <c r="BQ253" s="4">
        <v>554169</v>
      </c>
      <c r="BR253" s="1">
        <v>0</v>
      </c>
      <c r="BS253" s="1">
        <v>0</v>
      </c>
      <c r="BT253" s="1">
        <v>0</v>
      </c>
      <c r="BU253" s="1">
        <v>0</v>
      </c>
      <c r="BV253" s="4">
        <v>1661391</v>
      </c>
      <c r="BW253" s="1">
        <v>0</v>
      </c>
      <c r="BX253" s="1">
        <v>0</v>
      </c>
      <c r="BY253" s="1">
        <v>0</v>
      </c>
      <c r="BZ253" s="1">
        <v>0</v>
      </c>
      <c r="CA253" s="1">
        <v>0</v>
      </c>
      <c r="CB253" s="1">
        <v>0</v>
      </c>
      <c r="CC253" s="1">
        <v>0</v>
      </c>
      <c r="CD253" s="1">
        <v>0</v>
      </c>
      <c r="CE253" s="1">
        <v>0</v>
      </c>
      <c r="CF253" s="4">
        <v>2457494</v>
      </c>
      <c r="CG253" s="1">
        <v>0</v>
      </c>
      <c r="CH253" s="1">
        <v>0</v>
      </c>
      <c r="CI253" s="1">
        <v>0</v>
      </c>
      <c r="CJ253" s="1">
        <v>0</v>
      </c>
      <c r="CK253" s="4">
        <v>26246528</v>
      </c>
      <c r="CL253" s="1">
        <v>0</v>
      </c>
      <c r="CM253" s="1">
        <v>0</v>
      </c>
      <c r="CN253" s="1">
        <v>0</v>
      </c>
      <c r="CO253" s="1">
        <v>0</v>
      </c>
      <c r="CP253" s="1">
        <v>0</v>
      </c>
      <c r="CQ253" s="1">
        <v>0</v>
      </c>
      <c r="CR253" s="4">
        <v>550000</v>
      </c>
      <c r="CS253" s="1">
        <v>0</v>
      </c>
      <c r="CT253" s="1">
        <v>0</v>
      </c>
      <c r="CV253" s="4">
        <v>4606088</v>
      </c>
      <c r="CW253" s="1">
        <v>0</v>
      </c>
      <c r="CX253" s="1">
        <v>0</v>
      </c>
      <c r="CY253" s="1">
        <v>0</v>
      </c>
      <c r="CZ253" s="1">
        <v>0</v>
      </c>
    </row>
    <row r="254" spans="1:104">
      <c r="A254" s="1" t="s">
        <v>586</v>
      </c>
      <c r="B254" s="1" t="s">
        <v>587</v>
      </c>
      <c r="C254" s="1">
        <v>0</v>
      </c>
      <c r="E254" s="1">
        <v>0</v>
      </c>
      <c r="F254" s="1">
        <v>0</v>
      </c>
      <c r="G254" s="1">
        <v>0</v>
      </c>
      <c r="H254" s="1">
        <v>0</v>
      </c>
      <c r="I254" s="1">
        <v>0</v>
      </c>
      <c r="J254" s="1">
        <v>0</v>
      </c>
      <c r="K254" s="1">
        <v>0</v>
      </c>
      <c r="L254" s="1">
        <v>0</v>
      </c>
      <c r="M254" s="1">
        <v>0</v>
      </c>
      <c r="N254" s="1">
        <v>0</v>
      </c>
      <c r="O254" s="1">
        <v>0</v>
      </c>
      <c r="P254" s="1">
        <v>0</v>
      </c>
      <c r="Q254" s="1">
        <v>0</v>
      </c>
      <c r="R254" s="1">
        <v>0</v>
      </c>
      <c r="S254" s="1">
        <v>0</v>
      </c>
      <c r="T254" s="1">
        <v>0</v>
      </c>
      <c r="V254" s="1">
        <v>0</v>
      </c>
      <c r="W254" s="1">
        <v>0</v>
      </c>
      <c r="X254" s="1">
        <v>0</v>
      </c>
      <c r="Z254" s="1">
        <v>0</v>
      </c>
      <c r="AA254" s="1">
        <v>0</v>
      </c>
      <c r="AB254" s="1">
        <v>0</v>
      </c>
      <c r="AC254" s="1">
        <v>0</v>
      </c>
      <c r="AD254" s="1">
        <v>0</v>
      </c>
      <c r="AE254" s="1">
        <v>0</v>
      </c>
      <c r="AF254" s="1">
        <v>0</v>
      </c>
      <c r="AG254" s="1">
        <v>0</v>
      </c>
      <c r="AH254" s="1">
        <v>0</v>
      </c>
      <c r="AI254" s="1">
        <v>0</v>
      </c>
      <c r="AJ254" s="1">
        <v>0</v>
      </c>
      <c r="AK254" s="1">
        <v>0</v>
      </c>
      <c r="AL254" s="1">
        <v>0</v>
      </c>
      <c r="AM254" s="1">
        <v>0</v>
      </c>
      <c r="AN254" s="1">
        <v>0</v>
      </c>
      <c r="AO254" s="1">
        <v>0</v>
      </c>
      <c r="AP254" s="1">
        <v>0</v>
      </c>
      <c r="AQ254" s="1">
        <v>0</v>
      </c>
      <c r="AR254" s="4">
        <v>3822</v>
      </c>
      <c r="AS254" s="1">
        <v>0</v>
      </c>
      <c r="AT254" s="4">
        <v>113757</v>
      </c>
      <c r="AU254" s="1">
        <v>0</v>
      </c>
      <c r="AV254" s="1">
        <v>0</v>
      </c>
      <c r="AX254" s="1">
        <v>0</v>
      </c>
      <c r="AY254" s="1">
        <v>0</v>
      </c>
      <c r="AZ254" s="1">
        <v>0</v>
      </c>
      <c r="BA254" s="1">
        <v>0</v>
      </c>
      <c r="BB254" s="1">
        <v>0</v>
      </c>
      <c r="BC254" s="1">
        <v>0</v>
      </c>
      <c r="BD254" s="1">
        <v>0</v>
      </c>
      <c r="BF254" s="1">
        <v>0</v>
      </c>
      <c r="BG254" s="4">
        <v>943021</v>
      </c>
      <c r="BH254" s="1">
        <v>0</v>
      </c>
      <c r="BI254" s="1">
        <v>0</v>
      </c>
      <c r="BJ254" s="1">
        <v>0</v>
      </c>
      <c r="BK254" s="1">
        <v>0</v>
      </c>
      <c r="BL254" s="1">
        <v>0</v>
      </c>
      <c r="BM254" s="1">
        <v>0</v>
      </c>
      <c r="BN254" s="1">
        <v>0</v>
      </c>
      <c r="BO254" s="1">
        <v>0</v>
      </c>
      <c r="BP254" s="1">
        <v>0</v>
      </c>
      <c r="BQ254" s="1">
        <v>0</v>
      </c>
      <c r="BR254" s="1">
        <v>0</v>
      </c>
      <c r="BS254" s="1">
        <v>0</v>
      </c>
      <c r="BT254" s="1">
        <v>0</v>
      </c>
      <c r="BU254" s="1">
        <v>0</v>
      </c>
      <c r="BV254" s="1">
        <v>0</v>
      </c>
      <c r="BW254" s="1">
        <v>0</v>
      </c>
      <c r="BX254" s="1">
        <v>0</v>
      </c>
      <c r="BY254" s="1">
        <v>0</v>
      </c>
      <c r="BZ254" s="1">
        <v>0</v>
      </c>
      <c r="CA254" s="1">
        <v>0</v>
      </c>
      <c r="CB254" s="1">
        <v>0</v>
      </c>
      <c r="CC254" s="1">
        <v>0</v>
      </c>
      <c r="CD254" s="1">
        <v>0</v>
      </c>
      <c r="CE254" s="4">
        <v>77760</v>
      </c>
      <c r="CF254" s="1">
        <v>0</v>
      </c>
      <c r="CG254" s="1">
        <v>0</v>
      </c>
      <c r="CH254" s="1">
        <v>0</v>
      </c>
      <c r="CI254" s="1">
        <v>0</v>
      </c>
      <c r="CJ254" s="1">
        <v>0</v>
      </c>
      <c r="CK254" s="1">
        <v>0</v>
      </c>
      <c r="CL254" s="1">
        <v>0</v>
      </c>
      <c r="CM254" s="1">
        <v>0</v>
      </c>
      <c r="CN254" s="1">
        <v>0</v>
      </c>
      <c r="CO254" s="1">
        <v>0</v>
      </c>
      <c r="CP254" s="1">
        <v>0</v>
      </c>
      <c r="CQ254" s="1">
        <v>0</v>
      </c>
      <c r="CR254" s="4">
        <v>207573</v>
      </c>
      <c r="CS254" s="1">
        <v>0</v>
      </c>
      <c r="CT254" s="1">
        <v>0</v>
      </c>
      <c r="CV254" s="1">
        <v>0</v>
      </c>
      <c r="CW254" s="1">
        <v>0</v>
      </c>
      <c r="CX254" s="1">
        <v>0</v>
      </c>
      <c r="CY254" s="1">
        <v>0</v>
      </c>
      <c r="CZ254" s="1">
        <v>0</v>
      </c>
    </row>
    <row r="255" spans="1:104">
      <c r="A255" s="1" t="s">
        <v>588</v>
      </c>
      <c r="B255" s="1" t="s">
        <v>589</v>
      </c>
      <c r="C255" s="4">
        <v>69946</v>
      </c>
      <c r="E255" s="1">
        <v>0</v>
      </c>
      <c r="F255" s="1">
        <v>0</v>
      </c>
      <c r="G255" s="1">
        <v>0</v>
      </c>
      <c r="H255" s="1">
        <v>0</v>
      </c>
      <c r="I255" s="1">
        <v>0</v>
      </c>
      <c r="J255" s="1">
        <v>0</v>
      </c>
      <c r="K255" s="1">
        <v>0</v>
      </c>
      <c r="L255" s="4">
        <v>1536</v>
      </c>
      <c r="M255" s="1">
        <v>0</v>
      </c>
      <c r="N255" s="1">
        <v>0</v>
      </c>
      <c r="O255" s="1">
        <v>0</v>
      </c>
      <c r="P255" s="1">
        <v>0</v>
      </c>
      <c r="Q255" s="1">
        <v>0</v>
      </c>
      <c r="R255" s="1">
        <v>0</v>
      </c>
      <c r="S255" s="1">
        <v>0</v>
      </c>
      <c r="T255" s="1">
        <v>0</v>
      </c>
      <c r="V255" s="1">
        <v>0</v>
      </c>
      <c r="W255" s="1">
        <v>0</v>
      </c>
      <c r="X255" s="1">
        <v>0</v>
      </c>
      <c r="Z255" s="4">
        <v>47000</v>
      </c>
      <c r="AA255" s="1">
        <v>0</v>
      </c>
      <c r="AB255" s="1">
        <v>0</v>
      </c>
      <c r="AC255" s="1">
        <v>0</v>
      </c>
      <c r="AD255" s="1">
        <v>0</v>
      </c>
      <c r="AE255" s="1">
        <v>0</v>
      </c>
      <c r="AF255" s="1">
        <v>0</v>
      </c>
      <c r="AG255" s="1">
        <v>0</v>
      </c>
      <c r="AH255" s="1">
        <v>0</v>
      </c>
      <c r="AI255" s="1">
        <v>0</v>
      </c>
      <c r="AJ255" s="1">
        <v>0</v>
      </c>
      <c r="AK255" s="1">
        <v>0</v>
      </c>
      <c r="AL255" s="1">
        <v>0</v>
      </c>
      <c r="AM255" s="1">
        <v>0</v>
      </c>
      <c r="AN255" s="1">
        <v>0</v>
      </c>
      <c r="AO255" s="1">
        <v>0</v>
      </c>
      <c r="AP255" s="1">
        <v>0</v>
      </c>
      <c r="AQ255" s="1">
        <v>0</v>
      </c>
      <c r="AR255" s="4">
        <v>112663</v>
      </c>
      <c r="AS255" s="1">
        <v>0</v>
      </c>
      <c r="AT255" s="4">
        <v>15340</v>
      </c>
      <c r="AU255" s="1">
        <v>0</v>
      </c>
      <c r="AV255" s="1">
        <v>0</v>
      </c>
      <c r="AX255" s="1">
        <v>0</v>
      </c>
      <c r="AY255" s="1">
        <v>0</v>
      </c>
      <c r="AZ255" s="1">
        <v>0</v>
      </c>
      <c r="BA255" s="1">
        <v>0</v>
      </c>
      <c r="BB255" s="1">
        <v>0</v>
      </c>
      <c r="BC255" s="1">
        <v>0</v>
      </c>
      <c r="BD255" s="1">
        <v>0</v>
      </c>
      <c r="BF255" s="1">
        <v>0</v>
      </c>
      <c r="BG255" s="1">
        <v>0</v>
      </c>
      <c r="BH255" s="1">
        <v>0</v>
      </c>
      <c r="BI255" s="1">
        <v>0</v>
      </c>
      <c r="BJ255" s="1">
        <v>0</v>
      </c>
      <c r="BK255" s="1">
        <v>0</v>
      </c>
      <c r="BL255" s="1">
        <v>0</v>
      </c>
      <c r="BM255" s="1">
        <v>0</v>
      </c>
      <c r="BN255" s="1">
        <v>0</v>
      </c>
      <c r="BO255" s="4">
        <v>12600</v>
      </c>
      <c r="BP255" s="1">
        <v>0</v>
      </c>
      <c r="BQ255" s="1">
        <v>0</v>
      </c>
      <c r="BR255" s="1">
        <v>0</v>
      </c>
      <c r="BS255" s="1">
        <v>0</v>
      </c>
      <c r="BT255" s="1">
        <v>0</v>
      </c>
      <c r="BU255" s="1">
        <v>0</v>
      </c>
      <c r="BV255" s="4">
        <v>83787</v>
      </c>
      <c r="BW255" s="1">
        <v>0</v>
      </c>
      <c r="BX255" s="1">
        <v>0</v>
      </c>
      <c r="BY255" s="1">
        <v>0</v>
      </c>
      <c r="BZ255" s="1">
        <v>0</v>
      </c>
      <c r="CA255" s="1">
        <v>0</v>
      </c>
      <c r="CB255" s="1">
        <v>0</v>
      </c>
      <c r="CC255" s="1">
        <v>0</v>
      </c>
      <c r="CD255" s="1">
        <v>0</v>
      </c>
      <c r="CE255" s="1">
        <v>0</v>
      </c>
      <c r="CF255" s="1">
        <v>0</v>
      </c>
      <c r="CG255" s="1">
        <v>0</v>
      </c>
      <c r="CH255" s="1">
        <v>0</v>
      </c>
      <c r="CI255" s="1">
        <v>0</v>
      </c>
      <c r="CJ255" s="4">
        <v>294308</v>
      </c>
      <c r="CK255" s="1">
        <v>0</v>
      </c>
      <c r="CL255" s="1">
        <v>0</v>
      </c>
      <c r="CM255" s="1">
        <v>0</v>
      </c>
      <c r="CN255" s="1">
        <v>0</v>
      </c>
      <c r="CO255" s="4">
        <v>7796</v>
      </c>
      <c r="CP255" s="1">
        <v>0</v>
      </c>
      <c r="CQ255" s="1">
        <v>268</v>
      </c>
      <c r="CR255" s="1">
        <v>0</v>
      </c>
      <c r="CS255" s="1">
        <v>0</v>
      </c>
      <c r="CT255" s="1">
        <v>0</v>
      </c>
      <c r="CV255" s="1">
        <v>0</v>
      </c>
      <c r="CW255" s="1">
        <v>0</v>
      </c>
      <c r="CX255" s="1">
        <v>0</v>
      </c>
      <c r="CY255" s="1">
        <v>0</v>
      </c>
      <c r="CZ255" s="1">
        <v>0</v>
      </c>
    </row>
    <row r="256" spans="1:104">
      <c r="A256" s="1" t="s">
        <v>590</v>
      </c>
      <c r="B256" s="1" t="s">
        <v>591</v>
      </c>
      <c r="C256" s="4">
        <v>111914</v>
      </c>
      <c r="D256" s="4">
        <v>405249</v>
      </c>
      <c r="E256" s="4">
        <v>160133</v>
      </c>
      <c r="F256" s="1">
        <v>0</v>
      </c>
      <c r="G256" s="4">
        <v>359074</v>
      </c>
      <c r="H256" s="4">
        <v>156306</v>
      </c>
      <c r="I256" s="4">
        <v>135968</v>
      </c>
      <c r="J256" s="1">
        <v>0</v>
      </c>
      <c r="K256" s="4">
        <v>729330</v>
      </c>
      <c r="L256" s="1">
        <v>0</v>
      </c>
      <c r="M256" s="1">
        <v>0</v>
      </c>
      <c r="N256" s="1">
        <v>0</v>
      </c>
      <c r="O256" s="4">
        <v>47282</v>
      </c>
      <c r="P256" s="4">
        <v>102790</v>
      </c>
      <c r="Q256" s="4">
        <v>142711</v>
      </c>
      <c r="R256" s="4">
        <v>31159</v>
      </c>
      <c r="S256" s="4">
        <v>144601</v>
      </c>
      <c r="T256" s="1">
        <v>0</v>
      </c>
      <c r="U256" s="4">
        <v>561924</v>
      </c>
      <c r="V256" s="1">
        <v>0</v>
      </c>
      <c r="W256" s="4">
        <v>1801912</v>
      </c>
      <c r="X256" s="4">
        <v>4244</v>
      </c>
      <c r="Y256" s="4">
        <v>3439988</v>
      </c>
      <c r="Z256" s="4">
        <v>621670</v>
      </c>
      <c r="AA256" s="4">
        <v>168104</v>
      </c>
      <c r="AB256" s="4">
        <v>367601</v>
      </c>
      <c r="AC256" s="4">
        <v>39345</v>
      </c>
      <c r="AD256" s="4">
        <v>336421</v>
      </c>
      <c r="AE256" s="4">
        <v>72600</v>
      </c>
      <c r="AF256" s="1">
        <v>0</v>
      </c>
      <c r="AG256" s="4">
        <v>211289</v>
      </c>
      <c r="AH256" s="4">
        <v>704064</v>
      </c>
      <c r="AI256" s="1">
        <v>0</v>
      </c>
      <c r="AJ256" s="4">
        <v>14284</v>
      </c>
      <c r="AK256" s="4">
        <v>562008</v>
      </c>
      <c r="AL256" s="1">
        <v>0</v>
      </c>
      <c r="AM256" s="4">
        <v>4542</v>
      </c>
      <c r="AN256" s="4">
        <v>50997</v>
      </c>
      <c r="AO256" s="1">
        <v>0</v>
      </c>
      <c r="AP256" s="4">
        <v>21498</v>
      </c>
      <c r="AQ256" s="4">
        <v>68063</v>
      </c>
      <c r="AR256" s="4">
        <v>1019544</v>
      </c>
      <c r="AS256" s="4">
        <v>26441</v>
      </c>
      <c r="AT256" s="4">
        <v>434092</v>
      </c>
      <c r="AU256" s="1">
        <v>0</v>
      </c>
      <c r="AV256" s="4">
        <v>59543</v>
      </c>
      <c r="AW256" s="4">
        <v>601895</v>
      </c>
      <c r="AX256" s="4">
        <v>3374065</v>
      </c>
      <c r="AY256" s="4">
        <v>165187</v>
      </c>
      <c r="AZ256" s="1">
        <v>0</v>
      </c>
      <c r="BA256" s="1">
        <v>0</v>
      </c>
      <c r="BB256" s="1">
        <v>0</v>
      </c>
      <c r="BC256" s="4">
        <v>88899</v>
      </c>
      <c r="BD256" s="4">
        <v>108655</v>
      </c>
      <c r="BE256" s="4">
        <v>1437595</v>
      </c>
      <c r="BF256" s="4">
        <v>215220</v>
      </c>
      <c r="BG256" s="4">
        <v>593703</v>
      </c>
      <c r="BH256" s="4">
        <v>646101</v>
      </c>
      <c r="BI256" s="4">
        <v>201234</v>
      </c>
      <c r="BJ256" s="4">
        <v>248715</v>
      </c>
      <c r="BK256" s="4">
        <v>242205</v>
      </c>
      <c r="BL256" s="4">
        <v>1014411</v>
      </c>
      <c r="BM256" s="1">
        <v>0</v>
      </c>
      <c r="BN256" s="4">
        <v>134254</v>
      </c>
      <c r="BO256" s="4">
        <v>1710</v>
      </c>
      <c r="BP256" s="4">
        <v>495284</v>
      </c>
      <c r="BQ256" s="4">
        <v>53454</v>
      </c>
      <c r="BR256" s="1">
        <v>0</v>
      </c>
      <c r="BS256" s="4">
        <v>592555</v>
      </c>
      <c r="BT256" s="4">
        <v>295013</v>
      </c>
      <c r="BU256" s="4">
        <v>321381</v>
      </c>
      <c r="BV256" s="4">
        <v>169060</v>
      </c>
      <c r="BW256" s="4">
        <v>127079</v>
      </c>
      <c r="BX256" s="4">
        <v>104051</v>
      </c>
      <c r="BY256" s="4">
        <v>524940</v>
      </c>
      <c r="BZ256" s="1">
        <v>0</v>
      </c>
      <c r="CA256" s="1">
        <v>0</v>
      </c>
      <c r="CB256" s="4">
        <v>642017</v>
      </c>
      <c r="CC256" s="4">
        <v>1331784</v>
      </c>
      <c r="CD256" s="4">
        <v>809919</v>
      </c>
      <c r="CE256" s="4">
        <v>50126</v>
      </c>
      <c r="CF256" s="4">
        <v>91480</v>
      </c>
      <c r="CG256" s="4">
        <v>6920</v>
      </c>
      <c r="CH256" s="4">
        <v>100000</v>
      </c>
      <c r="CI256" s="4">
        <v>81737</v>
      </c>
      <c r="CJ256" s="4">
        <v>495001</v>
      </c>
      <c r="CK256" s="1">
        <v>0</v>
      </c>
      <c r="CL256" s="4">
        <v>109838</v>
      </c>
      <c r="CM256" s="1">
        <v>0</v>
      </c>
      <c r="CN256" s="1">
        <v>0</v>
      </c>
      <c r="CO256" s="1">
        <v>0</v>
      </c>
      <c r="CP256" s="4">
        <v>563623</v>
      </c>
      <c r="CQ256" s="4">
        <v>228620</v>
      </c>
      <c r="CR256" s="4">
        <v>575292</v>
      </c>
      <c r="CS256" s="4">
        <v>294114</v>
      </c>
      <c r="CT256" s="1">
        <v>0</v>
      </c>
      <c r="CU256" s="4">
        <v>449015</v>
      </c>
      <c r="CV256" s="1">
        <v>0</v>
      </c>
      <c r="CW256" s="1">
        <v>0</v>
      </c>
      <c r="CX256" s="1">
        <v>0</v>
      </c>
      <c r="CY256" s="1">
        <v>0</v>
      </c>
      <c r="CZ256" s="1">
        <v>0</v>
      </c>
    </row>
    <row r="257" spans="1:104">
      <c r="A257" s="1" t="s">
        <v>592</v>
      </c>
      <c r="B257" s="1" t="s">
        <v>593</v>
      </c>
      <c r="C257" s="1">
        <v>0</v>
      </c>
      <c r="E257" s="1">
        <v>0</v>
      </c>
      <c r="F257" s="1">
        <v>0</v>
      </c>
      <c r="G257" s="1">
        <v>0</v>
      </c>
      <c r="H257" s="1">
        <v>0</v>
      </c>
      <c r="I257" s="1">
        <v>0</v>
      </c>
      <c r="J257" s="1">
        <v>0</v>
      </c>
      <c r="K257" s="1">
        <v>0</v>
      </c>
      <c r="L257" s="1">
        <v>0</v>
      </c>
      <c r="M257" s="1">
        <v>0</v>
      </c>
      <c r="N257" s="1">
        <v>0</v>
      </c>
      <c r="O257" s="1">
        <v>0</v>
      </c>
      <c r="P257" s="1">
        <v>0</v>
      </c>
      <c r="Q257" s="1">
        <v>0</v>
      </c>
      <c r="R257" s="1">
        <v>0</v>
      </c>
      <c r="S257" s="1">
        <v>0</v>
      </c>
      <c r="T257" s="1">
        <v>0</v>
      </c>
      <c r="V257" s="1">
        <v>0</v>
      </c>
      <c r="W257" s="1">
        <v>0</v>
      </c>
      <c r="X257" s="1">
        <v>0</v>
      </c>
      <c r="Z257" s="1">
        <v>0</v>
      </c>
      <c r="AA257" s="1">
        <v>0</v>
      </c>
      <c r="AB257" s="1">
        <v>0</v>
      </c>
      <c r="AC257" s="1">
        <v>0</v>
      </c>
      <c r="AD257" s="1">
        <v>0</v>
      </c>
      <c r="AE257" s="1">
        <v>0</v>
      </c>
      <c r="AF257" s="1">
        <v>0</v>
      </c>
      <c r="AG257" s="1">
        <v>0</v>
      </c>
      <c r="AH257" s="1">
        <v>0</v>
      </c>
      <c r="AI257" s="1">
        <v>0</v>
      </c>
      <c r="AJ257" s="1">
        <v>0</v>
      </c>
      <c r="AK257" s="1">
        <v>0</v>
      </c>
      <c r="AL257" s="1">
        <v>0</v>
      </c>
      <c r="AM257" s="1">
        <v>0</v>
      </c>
      <c r="AN257" s="1">
        <v>0</v>
      </c>
      <c r="AO257" s="1">
        <v>0</v>
      </c>
      <c r="AP257" s="1">
        <v>0</v>
      </c>
      <c r="AQ257" s="1">
        <v>0</v>
      </c>
      <c r="AS257" s="1">
        <v>0</v>
      </c>
      <c r="AT257" s="1">
        <v>0</v>
      </c>
      <c r="AU257" s="1">
        <v>0</v>
      </c>
      <c r="AV257" s="1">
        <v>0</v>
      </c>
      <c r="AX257" s="1">
        <v>0</v>
      </c>
      <c r="AY257" s="1">
        <v>0</v>
      </c>
      <c r="AZ257" s="1">
        <v>0</v>
      </c>
      <c r="BA257" s="1">
        <v>0</v>
      </c>
      <c r="BB257" s="1">
        <v>0</v>
      </c>
      <c r="BC257" s="1">
        <v>0</v>
      </c>
      <c r="BD257" s="1">
        <v>0</v>
      </c>
      <c r="BF257" s="1">
        <v>0</v>
      </c>
      <c r="BG257" s="1">
        <v>0</v>
      </c>
      <c r="BH257" s="1">
        <v>0</v>
      </c>
      <c r="BI257" s="1">
        <v>0</v>
      </c>
      <c r="BJ257" s="1">
        <v>0</v>
      </c>
      <c r="BK257" s="1">
        <v>0</v>
      </c>
      <c r="BL257" s="1">
        <v>0</v>
      </c>
      <c r="BM257" s="1">
        <v>0</v>
      </c>
      <c r="BN257" s="1">
        <v>0</v>
      </c>
      <c r="BO257" s="1">
        <v>0</v>
      </c>
      <c r="BP257" s="1">
        <v>0</v>
      </c>
      <c r="BQ257" s="1">
        <v>0</v>
      </c>
      <c r="BR257" s="1">
        <v>0</v>
      </c>
      <c r="BS257" s="1">
        <v>0</v>
      </c>
      <c r="BT257" s="1">
        <v>0</v>
      </c>
      <c r="BU257" s="1">
        <v>0</v>
      </c>
      <c r="BV257" s="1">
        <v>0</v>
      </c>
      <c r="BW257" s="1">
        <v>0</v>
      </c>
      <c r="BX257" s="1">
        <v>0</v>
      </c>
      <c r="BY257" s="1">
        <v>0</v>
      </c>
      <c r="BZ257" s="1">
        <v>0</v>
      </c>
      <c r="CA257" s="1">
        <v>0</v>
      </c>
      <c r="CB257" s="1">
        <v>0</v>
      </c>
      <c r="CC257" s="4">
        <v>29624</v>
      </c>
      <c r="CD257" s="1">
        <v>0</v>
      </c>
      <c r="CE257" s="1">
        <v>0</v>
      </c>
      <c r="CF257" s="1">
        <v>0</v>
      </c>
      <c r="CG257" s="1">
        <v>0</v>
      </c>
      <c r="CH257" s="1">
        <v>0</v>
      </c>
      <c r="CI257" s="1">
        <v>0</v>
      </c>
      <c r="CJ257" s="1">
        <v>0</v>
      </c>
      <c r="CK257" s="1">
        <v>0</v>
      </c>
      <c r="CL257" s="1">
        <v>0</v>
      </c>
      <c r="CM257" s="1">
        <v>0</v>
      </c>
      <c r="CN257" s="1">
        <v>0</v>
      </c>
      <c r="CO257" s="1">
        <v>0</v>
      </c>
      <c r="CP257" s="1">
        <v>0</v>
      </c>
      <c r="CQ257" s="1">
        <v>0</v>
      </c>
      <c r="CR257" s="1">
        <v>0</v>
      </c>
      <c r="CS257" s="1">
        <v>0</v>
      </c>
      <c r="CT257" s="1">
        <v>0</v>
      </c>
      <c r="CV257" s="1">
        <v>0</v>
      </c>
      <c r="CW257" s="1">
        <v>0</v>
      </c>
      <c r="CX257" s="1">
        <v>0</v>
      </c>
      <c r="CY257" s="1">
        <v>0</v>
      </c>
      <c r="CZ257" s="1">
        <v>0</v>
      </c>
    </row>
    <row r="258" spans="1:104">
      <c r="A258" s="1" t="s">
        <v>594</v>
      </c>
      <c r="B258" s="1" t="s">
        <v>595</v>
      </c>
      <c r="C258" s="1">
        <v>0</v>
      </c>
      <c r="D258" s="4">
        <v>1415</v>
      </c>
      <c r="E258" s="1">
        <v>0</v>
      </c>
      <c r="F258" s="1">
        <v>0</v>
      </c>
      <c r="G258" s="1">
        <v>0</v>
      </c>
      <c r="H258" s="1">
        <v>0</v>
      </c>
      <c r="I258" s="4">
        <v>11418</v>
      </c>
      <c r="J258" s="1">
        <v>0</v>
      </c>
      <c r="K258" s="4">
        <v>3868</v>
      </c>
      <c r="L258" s="1">
        <v>0</v>
      </c>
      <c r="M258" s="4">
        <v>42116</v>
      </c>
      <c r="N258" s="1">
        <v>0</v>
      </c>
      <c r="O258" s="1">
        <v>0</v>
      </c>
      <c r="P258" s="4">
        <v>1500</v>
      </c>
      <c r="Q258" s="1">
        <v>0</v>
      </c>
      <c r="R258" s="1">
        <v>0</v>
      </c>
      <c r="S258" s="1">
        <v>0</v>
      </c>
      <c r="T258" s="1">
        <v>0</v>
      </c>
      <c r="U258" s="4">
        <v>4000</v>
      </c>
      <c r="V258" s="4">
        <v>6547</v>
      </c>
      <c r="W258" s="1">
        <v>0</v>
      </c>
      <c r="X258" s="1">
        <v>0</v>
      </c>
      <c r="Y258" s="4">
        <f>15815+660010+61293</f>
        <v>737118</v>
      </c>
      <c r="Z258" s="4">
        <v>18028</v>
      </c>
      <c r="AA258" s="1">
        <v>0</v>
      </c>
      <c r="AB258" s="1">
        <v>0</v>
      </c>
      <c r="AC258" s="1">
        <v>0</v>
      </c>
      <c r="AD258" s="1">
        <v>200</v>
      </c>
      <c r="AE258" s="1">
        <v>0</v>
      </c>
      <c r="AF258" s="1">
        <v>0</v>
      </c>
      <c r="AG258" s="4">
        <v>6334</v>
      </c>
      <c r="AH258" s="1">
        <v>0</v>
      </c>
      <c r="AI258" s="1">
        <v>0</v>
      </c>
      <c r="AJ258" s="1">
        <v>0</v>
      </c>
      <c r="AK258" s="1">
        <v>0</v>
      </c>
      <c r="AL258" s="1">
        <v>0</v>
      </c>
      <c r="AM258" s="1">
        <v>0</v>
      </c>
      <c r="AN258" s="4">
        <v>2482</v>
      </c>
      <c r="AO258" s="1">
        <v>580</v>
      </c>
      <c r="AP258" s="1">
        <v>0</v>
      </c>
      <c r="AQ258" s="1">
        <v>0</v>
      </c>
      <c r="AR258" s="4">
        <v>125035</v>
      </c>
      <c r="AS258" s="1">
        <v>0</v>
      </c>
      <c r="AT258" s="1">
        <v>0</v>
      </c>
      <c r="AU258" s="1">
        <v>0</v>
      </c>
      <c r="AV258" s="4">
        <v>4826</v>
      </c>
      <c r="AW258" s="4">
        <f>38170+677</f>
        <v>38847</v>
      </c>
      <c r="AX258" s="4">
        <v>9850</v>
      </c>
      <c r="AY258" s="1">
        <v>0</v>
      </c>
      <c r="AZ258" s="1">
        <v>0</v>
      </c>
      <c r="BA258" s="1">
        <v>0</v>
      </c>
      <c r="BB258" s="1">
        <v>0</v>
      </c>
      <c r="BC258" s="1">
        <v>0</v>
      </c>
      <c r="BD258" s="1">
        <v>0</v>
      </c>
      <c r="BE258" s="4">
        <v>57000</v>
      </c>
      <c r="BF258" s="1">
        <v>0</v>
      </c>
      <c r="BG258" s="1">
        <v>0</v>
      </c>
      <c r="BH258" s="4">
        <v>53156</v>
      </c>
      <c r="BI258" s="1">
        <v>304</v>
      </c>
      <c r="BJ258" s="1">
        <v>0</v>
      </c>
      <c r="BK258" s="4">
        <v>4000</v>
      </c>
      <c r="BL258" s="1">
        <v>0</v>
      </c>
      <c r="BM258" s="4">
        <v>32731</v>
      </c>
      <c r="BN258" s="1">
        <v>0</v>
      </c>
      <c r="BO258" s="1">
        <v>0</v>
      </c>
      <c r="BP258" s="4">
        <v>61393</v>
      </c>
      <c r="BQ258" s="1">
        <v>0</v>
      </c>
      <c r="BR258" s="1">
        <v>0</v>
      </c>
      <c r="BS258" s="1">
        <v>0</v>
      </c>
      <c r="BT258" s="4">
        <v>15663</v>
      </c>
      <c r="BU258" s="1">
        <v>0</v>
      </c>
      <c r="BV258" s="4">
        <v>86293</v>
      </c>
      <c r="BW258" s="4">
        <v>210000</v>
      </c>
      <c r="BX258" s="1">
        <v>0</v>
      </c>
      <c r="BY258" s="1">
        <v>0</v>
      </c>
      <c r="BZ258" s="1">
        <v>0</v>
      </c>
      <c r="CA258" s="1">
        <v>0</v>
      </c>
      <c r="CB258" s="1">
        <v>0</v>
      </c>
      <c r="CC258" s="4">
        <v>38440</v>
      </c>
      <c r="CD258" s="4">
        <v>63891</v>
      </c>
      <c r="CE258" s="1">
        <v>0</v>
      </c>
      <c r="CF258" s="4">
        <v>9520</v>
      </c>
      <c r="CG258" s="4">
        <v>5869</v>
      </c>
      <c r="CH258" s="1">
        <v>0</v>
      </c>
      <c r="CI258" s="4">
        <v>1270</v>
      </c>
      <c r="CJ258" s="4">
        <v>228750</v>
      </c>
      <c r="CK258" s="1">
        <v>0</v>
      </c>
      <c r="CL258" s="1">
        <v>0</v>
      </c>
      <c r="CM258" s="1">
        <v>0</v>
      </c>
      <c r="CN258" s="4">
        <v>17496</v>
      </c>
      <c r="CO258" s="4">
        <v>2015</v>
      </c>
      <c r="CP258" s="1">
        <v>0</v>
      </c>
      <c r="CQ258" s="1">
        <v>0</v>
      </c>
      <c r="CR258" s="1">
        <v>0</v>
      </c>
      <c r="CS258" s="1">
        <v>0</v>
      </c>
      <c r="CT258" s="1">
        <v>0</v>
      </c>
      <c r="CU258" s="4">
        <f>682268+4608+21105</f>
        <v>707981</v>
      </c>
      <c r="CV258" s="4">
        <v>36576</v>
      </c>
      <c r="CW258" s="1">
        <v>0</v>
      </c>
      <c r="CX258" s="1">
        <v>0</v>
      </c>
      <c r="CY258" s="1">
        <v>0</v>
      </c>
      <c r="CZ258" s="1">
        <v>0</v>
      </c>
    </row>
    <row r="259" spans="1:104">
      <c r="A259" s="1" t="s">
        <v>596</v>
      </c>
      <c r="B259" s="1" t="s">
        <v>597</v>
      </c>
      <c r="C259" s="1">
        <v>0</v>
      </c>
      <c r="E259" s="1">
        <v>0</v>
      </c>
      <c r="F259" s="1">
        <v>0</v>
      </c>
      <c r="G259" s="1">
        <v>0</v>
      </c>
      <c r="H259" s="1">
        <v>0</v>
      </c>
      <c r="I259" s="1">
        <v>0</v>
      </c>
      <c r="J259" s="1">
        <v>0</v>
      </c>
      <c r="K259" s="1">
        <v>0</v>
      </c>
      <c r="L259" s="1">
        <v>0</v>
      </c>
      <c r="M259" s="1">
        <v>0</v>
      </c>
      <c r="N259" s="1">
        <v>0</v>
      </c>
      <c r="O259" s="1">
        <v>0</v>
      </c>
      <c r="P259" s="1">
        <v>0</v>
      </c>
      <c r="Q259" s="1">
        <v>0</v>
      </c>
      <c r="R259" s="1">
        <v>0</v>
      </c>
      <c r="S259" s="1">
        <v>0</v>
      </c>
      <c r="T259" s="1">
        <v>0</v>
      </c>
      <c r="V259" s="1">
        <v>0</v>
      </c>
      <c r="W259" s="1">
        <v>0</v>
      </c>
      <c r="X259" s="1">
        <v>0</v>
      </c>
      <c r="Z259" s="1">
        <v>0</v>
      </c>
      <c r="AA259" s="4">
        <v>3485111</v>
      </c>
      <c r="AB259" s="1">
        <v>0</v>
      </c>
      <c r="AC259" s="1">
        <v>0</v>
      </c>
      <c r="AD259" s="1">
        <v>0</v>
      </c>
      <c r="AE259" s="1">
        <v>0</v>
      </c>
      <c r="AF259" s="1">
        <v>0</v>
      </c>
      <c r="AG259" s="1">
        <v>0</v>
      </c>
      <c r="AH259" s="1">
        <v>0</v>
      </c>
      <c r="AI259" s="4">
        <v>19017</v>
      </c>
      <c r="AJ259" s="1">
        <v>0</v>
      </c>
      <c r="AK259" s="1">
        <v>0</v>
      </c>
      <c r="AL259" s="1">
        <v>0</v>
      </c>
      <c r="AM259" s="1">
        <v>0</v>
      </c>
      <c r="AN259" s="1">
        <v>0</v>
      </c>
      <c r="AO259" s="1">
        <v>0</v>
      </c>
      <c r="AP259" s="1">
        <v>0</v>
      </c>
      <c r="AQ259" s="1">
        <v>0</v>
      </c>
      <c r="AS259" s="1">
        <v>0</v>
      </c>
      <c r="AT259" s="1">
        <v>0</v>
      </c>
      <c r="AU259" s="1">
        <v>0</v>
      </c>
      <c r="AV259" s="1">
        <v>0</v>
      </c>
      <c r="AX259" s="1">
        <v>0</v>
      </c>
      <c r="AY259" s="1">
        <v>0</v>
      </c>
      <c r="AZ259" s="1">
        <v>0</v>
      </c>
      <c r="BA259" s="1">
        <v>0</v>
      </c>
      <c r="BB259" s="1">
        <v>0</v>
      </c>
      <c r="BC259" s="1">
        <v>0</v>
      </c>
      <c r="BD259" s="1">
        <v>0</v>
      </c>
      <c r="BF259" s="4">
        <v>10000000</v>
      </c>
      <c r="BG259" s="1">
        <v>0</v>
      </c>
      <c r="BH259" s="1">
        <v>0</v>
      </c>
      <c r="BI259" s="1">
        <v>0</v>
      </c>
      <c r="BJ259" s="1">
        <v>0</v>
      </c>
      <c r="BK259" s="1">
        <v>0</v>
      </c>
      <c r="BL259" s="1">
        <v>0</v>
      </c>
      <c r="BM259" s="1">
        <v>0</v>
      </c>
      <c r="BN259" s="1">
        <v>0</v>
      </c>
      <c r="BO259" s="1">
        <v>0</v>
      </c>
      <c r="BP259" s="1">
        <v>0</v>
      </c>
      <c r="BQ259" s="1">
        <v>0</v>
      </c>
      <c r="BR259" s="1">
        <v>0</v>
      </c>
      <c r="BS259" s="1">
        <v>0</v>
      </c>
      <c r="BT259" s="1">
        <v>0</v>
      </c>
      <c r="BU259" s="1">
        <v>0</v>
      </c>
      <c r="BV259" s="1">
        <v>0</v>
      </c>
      <c r="BW259" s="1">
        <v>0</v>
      </c>
      <c r="BX259" s="1">
        <v>0</v>
      </c>
      <c r="BY259" s="1">
        <v>0</v>
      </c>
      <c r="BZ259" s="1">
        <v>0</v>
      </c>
      <c r="CA259" s="1">
        <v>0</v>
      </c>
      <c r="CB259" s="1">
        <v>0</v>
      </c>
      <c r="CC259" s="4">
        <v>486582</v>
      </c>
      <c r="CD259" s="1">
        <v>0</v>
      </c>
      <c r="CE259" s="1">
        <v>0</v>
      </c>
      <c r="CF259" s="1">
        <v>0</v>
      </c>
      <c r="CG259" s="1">
        <v>0</v>
      </c>
      <c r="CH259" s="1">
        <v>0</v>
      </c>
      <c r="CI259" s="1">
        <v>0</v>
      </c>
      <c r="CJ259" s="1">
        <v>0</v>
      </c>
      <c r="CK259" s="1">
        <v>0</v>
      </c>
      <c r="CL259" s="1">
        <v>0</v>
      </c>
      <c r="CM259" s="1">
        <v>0</v>
      </c>
      <c r="CN259" s="1">
        <v>0</v>
      </c>
      <c r="CO259" s="1">
        <v>0</v>
      </c>
      <c r="CP259" s="1">
        <v>0</v>
      </c>
      <c r="CQ259" s="1">
        <v>0</v>
      </c>
      <c r="CR259" s="1">
        <v>0</v>
      </c>
      <c r="CS259" s="1">
        <v>0</v>
      </c>
      <c r="CT259" s="1">
        <v>0</v>
      </c>
      <c r="CV259" s="1">
        <v>0</v>
      </c>
      <c r="CW259" s="4">
        <v>25092631</v>
      </c>
      <c r="CX259" s="4">
        <v>420000</v>
      </c>
      <c r="CY259" s="1">
        <v>0</v>
      </c>
      <c r="CZ259" s="1">
        <v>0</v>
      </c>
    </row>
    <row r="260" spans="1:104">
      <c r="A260" s="1" t="s">
        <v>598</v>
      </c>
      <c r="B260" s="1" t="s">
        <v>599</v>
      </c>
      <c r="C260" s="1">
        <v>0</v>
      </c>
      <c r="E260" s="4">
        <v>91485</v>
      </c>
      <c r="F260" s="1">
        <v>0</v>
      </c>
      <c r="G260" s="1">
        <v>0</v>
      </c>
      <c r="H260" s="1">
        <v>0</v>
      </c>
      <c r="I260" s="1">
        <v>0</v>
      </c>
      <c r="J260" s="1">
        <v>0</v>
      </c>
      <c r="K260" s="1">
        <v>0</v>
      </c>
      <c r="L260" s="1">
        <v>0</v>
      </c>
      <c r="M260" s="1">
        <v>0</v>
      </c>
      <c r="N260" s="1">
        <v>0</v>
      </c>
      <c r="O260" s="1">
        <v>0</v>
      </c>
      <c r="P260" s="1">
        <v>0</v>
      </c>
      <c r="Q260" s="1">
        <v>0</v>
      </c>
      <c r="R260" s="1">
        <v>0</v>
      </c>
      <c r="S260" s="1">
        <v>0</v>
      </c>
      <c r="T260" s="1">
        <v>0</v>
      </c>
      <c r="V260" s="1">
        <v>0</v>
      </c>
      <c r="W260" s="1">
        <v>0</v>
      </c>
      <c r="X260" s="1">
        <v>0</v>
      </c>
      <c r="Y260" s="4"/>
      <c r="Z260" s="1">
        <v>0</v>
      </c>
      <c r="AA260" s="1">
        <v>0</v>
      </c>
      <c r="AB260" s="1">
        <v>0</v>
      </c>
      <c r="AC260" s="1">
        <v>0</v>
      </c>
      <c r="AD260" s="1">
        <v>0</v>
      </c>
      <c r="AE260" s="1">
        <v>0</v>
      </c>
      <c r="AF260" s="1">
        <v>0</v>
      </c>
      <c r="AG260" s="1">
        <v>0</v>
      </c>
      <c r="AH260" s="1">
        <v>0</v>
      </c>
      <c r="AI260" s="1">
        <v>0</v>
      </c>
      <c r="AJ260" s="1">
        <v>0</v>
      </c>
      <c r="AK260" s="1">
        <v>0</v>
      </c>
      <c r="AL260" s="1">
        <v>0</v>
      </c>
      <c r="AM260" s="1">
        <v>0</v>
      </c>
      <c r="AN260" s="1">
        <v>0</v>
      </c>
      <c r="AO260" s="1">
        <v>0</v>
      </c>
      <c r="AP260" s="1">
        <v>0</v>
      </c>
      <c r="AQ260" s="1">
        <v>0</v>
      </c>
      <c r="AS260" s="1">
        <v>0</v>
      </c>
      <c r="AT260" s="1">
        <v>0</v>
      </c>
      <c r="AU260" s="1">
        <v>0</v>
      </c>
      <c r="AV260" s="4">
        <v>10731</v>
      </c>
      <c r="AX260" s="1">
        <v>0</v>
      </c>
      <c r="AY260" s="1">
        <v>0</v>
      </c>
      <c r="AZ260" s="1">
        <v>0</v>
      </c>
      <c r="BA260" s="1">
        <v>0</v>
      </c>
      <c r="BB260" s="1">
        <v>0</v>
      </c>
      <c r="BC260" s="1">
        <v>0</v>
      </c>
      <c r="BD260" s="1">
        <v>0</v>
      </c>
      <c r="BE260" s="4"/>
      <c r="BF260" s="1">
        <v>0</v>
      </c>
      <c r="BG260" s="1">
        <v>0</v>
      </c>
      <c r="BH260" s="1">
        <v>0</v>
      </c>
      <c r="BI260" s="1">
        <v>0</v>
      </c>
      <c r="BJ260" s="1">
        <v>0</v>
      </c>
      <c r="BK260" s="1">
        <v>0</v>
      </c>
      <c r="BL260" s="1">
        <v>0</v>
      </c>
      <c r="BM260" s="1">
        <v>0</v>
      </c>
      <c r="BN260" s="1">
        <v>0</v>
      </c>
      <c r="BO260" s="1">
        <v>0</v>
      </c>
      <c r="BP260" s="1">
        <v>0</v>
      </c>
      <c r="BQ260" s="1">
        <v>0</v>
      </c>
      <c r="BR260" s="1">
        <v>0</v>
      </c>
      <c r="BS260" s="1">
        <v>0</v>
      </c>
      <c r="BT260" s="1">
        <v>0</v>
      </c>
      <c r="BU260" s="1">
        <v>0</v>
      </c>
      <c r="BV260" s="1">
        <v>0</v>
      </c>
      <c r="BW260" s="1">
        <v>0</v>
      </c>
      <c r="BX260" s="1">
        <v>0</v>
      </c>
      <c r="BY260" s="4">
        <v>67740</v>
      </c>
      <c r="BZ260" s="1">
        <v>0</v>
      </c>
      <c r="CA260" s="1">
        <v>0</v>
      </c>
      <c r="CB260" s="1">
        <v>0</v>
      </c>
      <c r="CC260" s="1">
        <v>0</v>
      </c>
      <c r="CD260" s="1">
        <v>0</v>
      </c>
      <c r="CE260" s="1">
        <v>0</v>
      </c>
      <c r="CF260" s="1">
        <v>0</v>
      </c>
      <c r="CG260" s="1">
        <v>0</v>
      </c>
      <c r="CH260" s="1">
        <v>0</v>
      </c>
      <c r="CI260" s="1">
        <v>0</v>
      </c>
      <c r="CJ260" s="1">
        <v>0</v>
      </c>
      <c r="CK260" s="1">
        <v>0</v>
      </c>
      <c r="CL260" s="1">
        <v>0</v>
      </c>
      <c r="CM260" s="1">
        <v>0</v>
      </c>
      <c r="CN260" s="1">
        <v>0</v>
      </c>
      <c r="CO260" s="1">
        <v>0</v>
      </c>
      <c r="CP260" s="1">
        <v>0</v>
      </c>
      <c r="CQ260" s="1">
        <v>0</v>
      </c>
      <c r="CR260" s="1">
        <v>0</v>
      </c>
      <c r="CS260" s="1">
        <v>0</v>
      </c>
      <c r="CT260" s="1">
        <v>0</v>
      </c>
      <c r="CV260" s="1">
        <v>0</v>
      </c>
      <c r="CW260" s="4">
        <v>142562</v>
      </c>
      <c r="CX260" s="4">
        <v>109378</v>
      </c>
      <c r="CY260" s="1">
        <v>0</v>
      </c>
      <c r="CZ260" s="1">
        <v>0</v>
      </c>
    </row>
    <row r="261" spans="1:104">
      <c r="A261" s="1" t="s">
        <v>600</v>
      </c>
      <c r="B261" s="1" t="s">
        <v>601</v>
      </c>
      <c r="C261" s="1">
        <v>0</v>
      </c>
      <c r="E261" s="1">
        <v>0</v>
      </c>
      <c r="F261" s="1">
        <v>0</v>
      </c>
      <c r="G261" s="1">
        <v>0</v>
      </c>
      <c r="H261" s="4">
        <v>253296</v>
      </c>
      <c r="I261" s="1">
        <v>0</v>
      </c>
      <c r="J261" s="1">
        <v>0</v>
      </c>
      <c r="K261" s="1">
        <v>0</v>
      </c>
      <c r="L261" s="1">
        <v>0</v>
      </c>
      <c r="M261" s="1">
        <v>0</v>
      </c>
      <c r="N261" s="1">
        <v>0</v>
      </c>
      <c r="O261" s="1">
        <v>0</v>
      </c>
      <c r="P261" s="1">
        <v>0</v>
      </c>
      <c r="Q261" s="1">
        <v>0</v>
      </c>
      <c r="R261" s="1">
        <v>0</v>
      </c>
      <c r="S261" s="1">
        <v>0</v>
      </c>
      <c r="T261" s="1">
        <v>0</v>
      </c>
      <c r="V261" s="1">
        <v>0</v>
      </c>
      <c r="W261" s="1">
        <v>0</v>
      </c>
      <c r="X261" s="1">
        <v>0</v>
      </c>
      <c r="Z261" s="1">
        <v>0</v>
      </c>
      <c r="AA261" s="1">
        <v>0</v>
      </c>
      <c r="AB261" s="1">
        <v>0</v>
      </c>
      <c r="AC261" s="1">
        <v>0</v>
      </c>
      <c r="AD261" s="1">
        <v>0</v>
      </c>
      <c r="AE261" s="1">
        <v>0</v>
      </c>
      <c r="AF261" s="1">
        <v>0</v>
      </c>
      <c r="AG261" s="1">
        <v>0</v>
      </c>
      <c r="AH261" s="1">
        <v>0</v>
      </c>
      <c r="AI261" s="1">
        <v>0</v>
      </c>
      <c r="AJ261" s="1">
        <v>0</v>
      </c>
      <c r="AK261" s="1">
        <v>0</v>
      </c>
      <c r="AL261" s="1">
        <v>0</v>
      </c>
      <c r="AM261" s="1">
        <v>0</v>
      </c>
      <c r="AN261" s="4">
        <v>381729</v>
      </c>
      <c r="AO261" s="1">
        <v>0</v>
      </c>
      <c r="AP261" s="1">
        <v>0</v>
      </c>
      <c r="AQ261" s="1">
        <v>0</v>
      </c>
      <c r="AS261" s="1">
        <v>0</v>
      </c>
      <c r="AT261" s="1">
        <v>0</v>
      </c>
      <c r="AU261" s="1">
        <v>0</v>
      </c>
      <c r="AV261" s="1">
        <v>0</v>
      </c>
      <c r="AX261" s="1">
        <v>0</v>
      </c>
      <c r="AY261" s="1">
        <v>0</v>
      </c>
      <c r="AZ261" s="1">
        <v>0</v>
      </c>
      <c r="BA261" s="1">
        <v>0</v>
      </c>
      <c r="BB261" s="1">
        <v>0</v>
      </c>
      <c r="BC261" s="1">
        <v>0</v>
      </c>
      <c r="BD261" s="1">
        <v>0</v>
      </c>
      <c r="BF261" s="1">
        <v>0</v>
      </c>
      <c r="BG261" s="1">
        <v>0</v>
      </c>
      <c r="BH261" s="1">
        <v>0</v>
      </c>
      <c r="BI261" s="1">
        <v>0</v>
      </c>
      <c r="BJ261" s="1">
        <v>0</v>
      </c>
      <c r="BK261" s="1">
        <v>0</v>
      </c>
      <c r="BL261" s="1">
        <v>0</v>
      </c>
      <c r="BM261" s="1">
        <v>0</v>
      </c>
      <c r="BN261" s="1">
        <v>0</v>
      </c>
      <c r="BO261" s="1">
        <v>0</v>
      </c>
      <c r="BP261" s="1">
        <v>0</v>
      </c>
      <c r="BQ261" s="1">
        <v>0</v>
      </c>
      <c r="BR261" s="1">
        <v>0</v>
      </c>
      <c r="BS261" s="1">
        <v>0</v>
      </c>
      <c r="BT261" s="1">
        <v>0</v>
      </c>
      <c r="BU261" s="1">
        <v>0</v>
      </c>
      <c r="BV261" s="1">
        <v>0</v>
      </c>
      <c r="BW261" s="1">
        <v>0</v>
      </c>
      <c r="BX261" s="1">
        <v>0</v>
      </c>
      <c r="BY261" s="1">
        <v>0</v>
      </c>
      <c r="BZ261" s="1">
        <v>0</v>
      </c>
      <c r="CA261" s="1">
        <v>0</v>
      </c>
      <c r="CB261" s="1">
        <v>0</v>
      </c>
      <c r="CC261" s="1">
        <v>0</v>
      </c>
      <c r="CD261" s="1">
        <v>0</v>
      </c>
      <c r="CE261" s="1">
        <v>0</v>
      </c>
      <c r="CF261" s="1">
        <v>0</v>
      </c>
      <c r="CG261" s="1">
        <v>0</v>
      </c>
      <c r="CH261" s="1">
        <v>0</v>
      </c>
      <c r="CI261" s="1">
        <v>0</v>
      </c>
      <c r="CJ261" s="1">
        <v>0</v>
      </c>
      <c r="CK261" s="1">
        <v>0</v>
      </c>
      <c r="CL261" s="1">
        <v>0</v>
      </c>
      <c r="CM261" s="1">
        <v>0</v>
      </c>
      <c r="CN261" s="1">
        <v>0</v>
      </c>
      <c r="CO261" s="1">
        <v>0</v>
      </c>
      <c r="CP261" s="1">
        <v>0</v>
      </c>
      <c r="CQ261" s="1">
        <v>0</v>
      </c>
      <c r="CR261" s="1">
        <v>0</v>
      </c>
      <c r="CS261" s="1">
        <v>0</v>
      </c>
      <c r="CT261" s="1">
        <v>0</v>
      </c>
      <c r="CV261" s="1">
        <v>0</v>
      </c>
      <c r="CW261" s="1">
        <v>0</v>
      </c>
      <c r="CX261" s="1">
        <v>0</v>
      </c>
      <c r="CY261" s="1">
        <v>0</v>
      </c>
      <c r="CZ261" s="1">
        <v>0</v>
      </c>
    </row>
    <row r="262" spans="1:104">
      <c r="A262" s="1" t="s">
        <v>602</v>
      </c>
      <c r="B262" s="1" t="s">
        <v>603</v>
      </c>
    </row>
    <row r="263" spans="1:104">
      <c r="A263" s="1" t="s">
        <v>604</v>
      </c>
      <c r="B263" s="1" t="s">
        <v>605</v>
      </c>
      <c r="C263" s="1">
        <v>0</v>
      </c>
      <c r="E263" s="1">
        <v>0</v>
      </c>
      <c r="F263" s="1">
        <v>0</v>
      </c>
      <c r="G263" s="1">
        <v>0</v>
      </c>
      <c r="H263" s="1">
        <v>0</v>
      </c>
      <c r="I263" s="1">
        <v>0</v>
      </c>
      <c r="J263" s="1">
        <v>0</v>
      </c>
      <c r="K263" s="1">
        <v>0</v>
      </c>
      <c r="L263" s="1">
        <v>0</v>
      </c>
      <c r="M263" s="1">
        <v>0</v>
      </c>
      <c r="N263" s="1">
        <v>0</v>
      </c>
      <c r="O263" s="1">
        <v>0</v>
      </c>
      <c r="P263" s="1">
        <v>0</v>
      </c>
      <c r="Q263" s="1">
        <v>0</v>
      </c>
      <c r="R263" s="1">
        <v>0</v>
      </c>
      <c r="S263" s="1">
        <v>0</v>
      </c>
      <c r="T263" s="1">
        <v>0</v>
      </c>
      <c r="V263" s="1">
        <v>0</v>
      </c>
      <c r="W263" s="1">
        <v>0</v>
      </c>
      <c r="X263" s="1">
        <v>0</v>
      </c>
      <c r="Z263" s="1">
        <v>0</v>
      </c>
      <c r="AA263" s="1">
        <v>0</v>
      </c>
      <c r="AB263" s="4">
        <v>18747</v>
      </c>
      <c r="AC263" s="1">
        <v>0</v>
      </c>
      <c r="AD263" s="1">
        <v>0</v>
      </c>
      <c r="AE263" s="1">
        <v>0</v>
      </c>
      <c r="AF263" s="1">
        <v>0</v>
      </c>
      <c r="AG263" s="1">
        <v>0</v>
      </c>
      <c r="AH263" s="1">
        <v>0</v>
      </c>
      <c r="AI263" s="1">
        <v>0</v>
      </c>
      <c r="AJ263" s="1">
        <v>0</v>
      </c>
      <c r="AK263" s="1">
        <v>0</v>
      </c>
      <c r="AL263" s="1">
        <v>0</v>
      </c>
      <c r="AM263" s="1">
        <v>0</v>
      </c>
      <c r="AN263" s="1">
        <v>0</v>
      </c>
      <c r="AO263" s="1">
        <v>0</v>
      </c>
      <c r="AP263" s="1">
        <v>0</v>
      </c>
      <c r="AQ263" s="1">
        <v>0</v>
      </c>
      <c r="AS263" s="1">
        <v>0</v>
      </c>
      <c r="AT263" s="4">
        <v>102960</v>
      </c>
      <c r="AU263" s="1">
        <v>0</v>
      </c>
      <c r="AV263" s="1">
        <v>0</v>
      </c>
      <c r="AX263" s="1">
        <v>0</v>
      </c>
      <c r="AY263" s="1">
        <v>0</v>
      </c>
      <c r="AZ263" s="1">
        <v>0</v>
      </c>
      <c r="BA263" s="1">
        <v>0</v>
      </c>
      <c r="BB263" s="1">
        <v>0</v>
      </c>
      <c r="BC263" s="1">
        <v>0</v>
      </c>
      <c r="BD263" s="1">
        <v>0</v>
      </c>
      <c r="BF263" s="1">
        <v>0</v>
      </c>
      <c r="BG263" s="4">
        <v>110029</v>
      </c>
      <c r="BH263" s="4">
        <v>659667</v>
      </c>
      <c r="BI263" s="1">
        <v>0</v>
      </c>
      <c r="BJ263" s="1">
        <v>150</v>
      </c>
      <c r="BK263" s="1">
        <v>0</v>
      </c>
      <c r="BL263" s="1">
        <v>0</v>
      </c>
      <c r="BM263" s="1">
        <v>0</v>
      </c>
      <c r="BN263" s="1">
        <v>0</v>
      </c>
      <c r="BO263" s="1">
        <v>0</v>
      </c>
      <c r="BP263" s="4">
        <v>145847</v>
      </c>
      <c r="BQ263" s="1">
        <v>0</v>
      </c>
      <c r="BR263" s="1">
        <v>0</v>
      </c>
      <c r="BS263" s="1">
        <v>0</v>
      </c>
      <c r="BT263" s="1">
        <v>0</v>
      </c>
      <c r="BU263" s="1">
        <v>0</v>
      </c>
      <c r="BV263" s="1">
        <v>0</v>
      </c>
      <c r="BW263" s="1">
        <v>0</v>
      </c>
      <c r="BX263" s="1">
        <v>0</v>
      </c>
      <c r="BY263" s="4">
        <v>73831</v>
      </c>
      <c r="BZ263" s="1">
        <v>0</v>
      </c>
      <c r="CA263" s="1">
        <v>0</v>
      </c>
      <c r="CB263" s="1">
        <v>0</v>
      </c>
      <c r="CC263" s="1">
        <v>0</v>
      </c>
      <c r="CD263" s="1">
        <v>0</v>
      </c>
      <c r="CE263" s="1">
        <v>0</v>
      </c>
      <c r="CF263" s="1">
        <v>0</v>
      </c>
      <c r="CG263" s="1">
        <v>0</v>
      </c>
      <c r="CH263" s="1">
        <v>0</v>
      </c>
      <c r="CI263" s="1">
        <v>0</v>
      </c>
      <c r="CJ263" s="1">
        <v>0</v>
      </c>
      <c r="CK263" s="1">
        <v>0</v>
      </c>
      <c r="CL263" s="1">
        <v>0</v>
      </c>
      <c r="CM263" s="1">
        <v>0</v>
      </c>
      <c r="CN263" s="1">
        <v>0</v>
      </c>
      <c r="CO263" s="1">
        <v>0</v>
      </c>
      <c r="CP263" s="1">
        <v>0</v>
      </c>
      <c r="CQ263" s="1">
        <v>0</v>
      </c>
      <c r="CR263" s="1">
        <v>0</v>
      </c>
      <c r="CS263" s="1">
        <v>0</v>
      </c>
      <c r="CT263" s="1">
        <v>0</v>
      </c>
      <c r="CV263" s="1">
        <v>0</v>
      </c>
      <c r="CW263" s="4">
        <v>450724</v>
      </c>
      <c r="CX263" s="1">
        <v>0</v>
      </c>
      <c r="CY263" s="1">
        <v>0</v>
      </c>
      <c r="CZ263" s="1">
        <v>0</v>
      </c>
    </row>
    <row r="264" spans="1:104">
      <c r="A264" s="1" t="s">
        <v>197</v>
      </c>
      <c r="B264" s="1" t="s">
        <v>606</v>
      </c>
      <c r="C264" s="4">
        <v>4512595</v>
      </c>
      <c r="D264" s="4">
        <f>SUM(D241:D263)</f>
        <v>230822055</v>
      </c>
      <c r="E264" s="4">
        <v>928663</v>
      </c>
      <c r="F264" s="4">
        <v>88787</v>
      </c>
      <c r="G264" s="4">
        <v>2806508</v>
      </c>
      <c r="H264" s="4">
        <v>1223388</v>
      </c>
      <c r="I264" s="4">
        <v>1802776</v>
      </c>
      <c r="J264" s="4">
        <v>6116312</v>
      </c>
      <c r="K264" s="4">
        <v>18008357</v>
      </c>
      <c r="L264" s="4">
        <v>63357</v>
      </c>
      <c r="M264" s="4">
        <v>159369</v>
      </c>
      <c r="N264" s="1">
        <v>0</v>
      </c>
      <c r="O264" s="4">
        <v>1573886</v>
      </c>
      <c r="P264" s="4">
        <v>37631769</v>
      </c>
      <c r="Q264" s="4">
        <v>421733</v>
      </c>
      <c r="R264" s="4">
        <v>735857</v>
      </c>
      <c r="S264" s="4">
        <v>1804421</v>
      </c>
      <c r="T264" s="4">
        <v>54619</v>
      </c>
      <c r="U264" s="4">
        <f>SUM(U241:U263)</f>
        <v>41213400</v>
      </c>
      <c r="V264" s="4">
        <v>67341</v>
      </c>
      <c r="W264" s="4">
        <v>36405931</v>
      </c>
      <c r="X264" s="4">
        <v>6335580</v>
      </c>
      <c r="Y264" s="4">
        <f>SUM(Y241:Y263)</f>
        <v>205740346</v>
      </c>
      <c r="Z264" s="4">
        <v>17044654</v>
      </c>
      <c r="AA264" s="4">
        <v>10003081</v>
      </c>
      <c r="AB264" s="4">
        <v>9570394</v>
      </c>
      <c r="AC264" s="4">
        <v>2136519</v>
      </c>
      <c r="AD264" s="4">
        <v>2309211</v>
      </c>
      <c r="AE264" s="4">
        <v>568102</v>
      </c>
      <c r="AF264" s="1">
        <v>0</v>
      </c>
      <c r="AG264" s="4">
        <v>23283041</v>
      </c>
      <c r="AH264" s="4">
        <v>21765956</v>
      </c>
      <c r="AI264" s="4">
        <v>62177</v>
      </c>
      <c r="AJ264" s="4">
        <v>777369</v>
      </c>
      <c r="AK264" s="4">
        <v>1834698</v>
      </c>
      <c r="AL264" s="4">
        <v>44934</v>
      </c>
      <c r="AM264" s="4">
        <v>26484615</v>
      </c>
      <c r="AN264" s="4">
        <v>2070718</v>
      </c>
      <c r="AO264" s="4">
        <v>750580</v>
      </c>
      <c r="AP264" s="4">
        <v>3192336</v>
      </c>
      <c r="AQ264" s="4">
        <v>1375401</v>
      </c>
      <c r="AR264" s="4">
        <f>SUM(AR241:AR263)</f>
        <v>22879848</v>
      </c>
      <c r="AS264" s="4">
        <v>359538</v>
      </c>
      <c r="AT264" s="4">
        <v>2775407</v>
      </c>
      <c r="AU264" s="4">
        <v>263089</v>
      </c>
      <c r="AV264" s="4">
        <v>438098</v>
      </c>
      <c r="AW264" s="4">
        <f>SUM(AW241:AW263)</f>
        <v>64091187</v>
      </c>
      <c r="AX264" s="4">
        <v>152628447</v>
      </c>
      <c r="AY264" s="4">
        <v>15587163</v>
      </c>
      <c r="AZ264" s="4">
        <v>390178</v>
      </c>
      <c r="BA264" s="4">
        <v>22181399</v>
      </c>
      <c r="BB264" s="1">
        <v>0</v>
      </c>
      <c r="BC264" s="4">
        <v>1316452</v>
      </c>
      <c r="BD264" s="4">
        <v>451346</v>
      </c>
      <c r="BE264" s="4">
        <f>SUM(BE241:BE263)</f>
        <v>51630491</v>
      </c>
      <c r="BF264" s="4">
        <v>13867180</v>
      </c>
      <c r="BG264" s="4">
        <v>8192494</v>
      </c>
      <c r="BH264" s="4">
        <v>103521697</v>
      </c>
      <c r="BI264" s="4">
        <v>4895352</v>
      </c>
      <c r="BJ264" s="4">
        <v>2033735</v>
      </c>
      <c r="BK264" s="4">
        <v>2231423</v>
      </c>
      <c r="BL264" s="4">
        <v>180257011</v>
      </c>
      <c r="BM264" s="4">
        <v>13189339</v>
      </c>
      <c r="BN264" s="4">
        <v>878449</v>
      </c>
      <c r="BO264" s="4">
        <v>8413121</v>
      </c>
      <c r="BP264" s="4">
        <v>16610567</v>
      </c>
      <c r="BQ264" s="4">
        <v>899447</v>
      </c>
      <c r="BR264" s="1">
        <v>0</v>
      </c>
      <c r="BS264" s="4">
        <v>2627490</v>
      </c>
      <c r="BT264" s="4">
        <v>14760639</v>
      </c>
      <c r="BU264" s="4">
        <v>10144784</v>
      </c>
      <c r="BV264" s="4">
        <v>27083497</v>
      </c>
      <c r="BW264" s="4">
        <v>2560500</v>
      </c>
      <c r="BX264" s="4">
        <v>1751944</v>
      </c>
      <c r="BY264" s="4">
        <v>3644270</v>
      </c>
      <c r="BZ264" s="1">
        <v>0</v>
      </c>
      <c r="CA264" s="1">
        <v>0</v>
      </c>
      <c r="CB264" s="4">
        <v>35739171</v>
      </c>
      <c r="CC264" s="4">
        <v>30271293</v>
      </c>
      <c r="CD264" s="4">
        <v>36437249</v>
      </c>
      <c r="CE264" s="4">
        <v>685431</v>
      </c>
      <c r="CF264" s="4">
        <v>8925791</v>
      </c>
      <c r="CG264" s="4">
        <v>9543019</v>
      </c>
      <c r="CH264" s="4">
        <v>2443458</v>
      </c>
      <c r="CI264" s="4">
        <v>2936688</v>
      </c>
      <c r="CJ264" s="4">
        <v>24360859</v>
      </c>
      <c r="CK264" s="4">
        <v>81033659</v>
      </c>
      <c r="CL264" s="4">
        <v>208289729</v>
      </c>
      <c r="CM264" s="4">
        <v>169970</v>
      </c>
      <c r="CN264" s="4">
        <v>149867</v>
      </c>
      <c r="CO264" s="4">
        <v>90422</v>
      </c>
      <c r="CP264" s="4">
        <v>14813740</v>
      </c>
      <c r="CQ264" s="4">
        <v>2776178</v>
      </c>
      <c r="CR264" s="4">
        <v>4864448</v>
      </c>
      <c r="CS264" s="4">
        <v>18960478</v>
      </c>
      <c r="CT264" s="4">
        <v>7000000</v>
      </c>
      <c r="CU264" s="4">
        <f>SUM(CU241:CU263)</f>
        <v>20105582</v>
      </c>
      <c r="CV264" s="4">
        <v>183890593</v>
      </c>
      <c r="CW264" s="4">
        <v>130749451</v>
      </c>
      <c r="CX264" s="4">
        <v>38503889</v>
      </c>
      <c r="CY264" s="1">
        <v>0</v>
      </c>
      <c r="CZ264" s="1">
        <v>0</v>
      </c>
    </row>
    <row r="265" spans="1:104">
      <c r="A265" s="1" t="s">
        <v>197</v>
      </c>
      <c r="B265" s="1" t="s">
        <v>607</v>
      </c>
      <c r="C265" s="4">
        <v>42044274</v>
      </c>
      <c r="D265" s="4">
        <f>D264+D240+D192+D60+D54</f>
        <v>523439857</v>
      </c>
      <c r="E265" s="4">
        <v>23631210</v>
      </c>
      <c r="F265" s="4">
        <v>1167307</v>
      </c>
      <c r="G265" s="4">
        <v>113572451</v>
      </c>
      <c r="H265" s="4">
        <v>45145779</v>
      </c>
      <c r="I265" s="4">
        <v>35304844</v>
      </c>
      <c r="J265" s="4">
        <v>49431448</v>
      </c>
      <c r="K265" s="4">
        <v>183568101</v>
      </c>
      <c r="L265" s="4">
        <v>2170605</v>
      </c>
      <c r="M265" s="4">
        <v>7559656</v>
      </c>
      <c r="N265" s="1">
        <v>0</v>
      </c>
      <c r="O265" s="4">
        <v>21478392</v>
      </c>
      <c r="P265" s="4">
        <v>50692875</v>
      </c>
      <c r="Q265" s="4">
        <v>10482657</v>
      </c>
      <c r="R265" s="4">
        <v>13038233</v>
      </c>
      <c r="S265" s="4">
        <v>27830933</v>
      </c>
      <c r="T265" s="4">
        <v>1976067</v>
      </c>
      <c r="U265" s="4">
        <f>U264+U240+U192+U54+U60</f>
        <v>377188710</v>
      </c>
      <c r="V265" s="4">
        <v>3144004</v>
      </c>
      <c r="W265" s="4">
        <v>480271429</v>
      </c>
      <c r="X265" s="4">
        <v>31976438</v>
      </c>
      <c r="Y265" s="4">
        <f>Y264+Y240+Y192+Y60+Y54</f>
        <v>1076350631</v>
      </c>
      <c r="Z265" s="4">
        <v>126237861</v>
      </c>
      <c r="AA265" s="4">
        <v>80935615</v>
      </c>
      <c r="AB265" s="4">
        <v>95148803</v>
      </c>
      <c r="AC265" s="4">
        <v>16710983</v>
      </c>
      <c r="AD265" s="4">
        <v>37692465</v>
      </c>
      <c r="AE265" s="4">
        <v>14490901</v>
      </c>
      <c r="AF265" s="4">
        <v>1751213</v>
      </c>
      <c r="AG265" s="4">
        <v>95159127</v>
      </c>
      <c r="AH265" s="4">
        <v>159537045</v>
      </c>
      <c r="AI265" s="4">
        <v>5219488</v>
      </c>
      <c r="AJ265" s="4">
        <v>16620520</v>
      </c>
      <c r="AK265" s="4">
        <v>43080187</v>
      </c>
      <c r="AL265" s="4">
        <v>3338421</v>
      </c>
      <c r="AM265" s="4">
        <v>305791205</v>
      </c>
      <c r="AN265" s="4">
        <v>37167819</v>
      </c>
      <c r="AO265" s="4">
        <v>6450555</v>
      </c>
      <c r="AP265" s="4">
        <v>46947159</v>
      </c>
      <c r="AQ265" s="4">
        <v>59510159</v>
      </c>
      <c r="AR265" s="4">
        <f>AR264+AR240+AR192+AR60+AR54</f>
        <v>234820075</v>
      </c>
      <c r="AS265" s="4">
        <v>13848722</v>
      </c>
      <c r="AT265" s="4">
        <v>47703231</v>
      </c>
      <c r="AU265" s="4">
        <v>11430959</v>
      </c>
      <c r="AV265" s="4">
        <v>14480151</v>
      </c>
      <c r="AW265" s="4">
        <f>AW264+AW240+AW192+AW60+AW54</f>
        <v>190140151</v>
      </c>
      <c r="AX265" s="4">
        <v>1099107708</v>
      </c>
      <c r="AY265" s="4">
        <v>122960268</v>
      </c>
      <c r="AZ265" s="4">
        <v>12993840</v>
      </c>
      <c r="BA265" s="4">
        <v>41692675</v>
      </c>
      <c r="BB265" s="1">
        <v>0</v>
      </c>
      <c r="BC265" s="4">
        <v>32292350</v>
      </c>
      <c r="BD265" s="4">
        <v>13633257</v>
      </c>
      <c r="BE265" s="4">
        <f>BE264+BE240+BE192+BE60+BE54</f>
        <v>645953849</v>
      </c>
      <c r="BF265" s="4">
        <v>80412366</v>
      </c>
      <c r="BG265" s="4">
        <v>141276345</v>
      </c>
      <c r="BH265" s="4">
        <v>271204647</v>
      </c>
      <c r="BI265" s="4">
        <v>72796092</v>
      </c>
      <c r="BJ265" s="4">
        <v>43745541</v>
      </c>
      <c r="BK265" s="4">
        <v>33130864</v>
      </c>
      <c r="BL265" s="4">
        <v>557271146</v>
      </c>
      <c r="BM265" s="4">
        <v>142638043</v>
      </c>
      <c r="BN265" s="4">
        <v>34285556</v>
      </c>
      <c r="BO265" s="4">
        <v>53614145</v>
      </c>
      <c r="BP265" s="4">
        <v>271323673</v>
      </c>
      <c r="BQ265" s="4">
        <v>16624070</v>
      </c>
      <c r="BR265" s="1">
        <v>0</v>
      </c>
      <c r="BS265" s="4">
        <v>54399965</v>
      </c>
      <c r="BT265" s="4">
        <v>68293947</v>
      </c>
      <c r="BU265" s="4">
        <v>92651930</v>
      </c>
      <c r="BV265" s="4">
        <v>170883643</v>
      </c>
      <c r="BW265" s="4">
        <v>44674000</v>
      </c>
      <c r="BX265" s="4">
        <v>47318028</v>
      </c>
      <c r="BY265" s="4">
        <v>101971434</v>
      </c>
      <c r="BZ265" s="1">
        <v>0</v>
      </c>
      <c r="CA265" s="1">
        <v>0</v>
      </c>
      <c r="CB265" s="4">
        <v>220954781</v>
      </c>
      <c r="CC265" s="4">
        <v>470863195</v>
      </c>
      <c r="CD265" s="4">
        <v>448949128</v>
      </c>
      <c r="CE265" s="4">
        <v>29644872</v>
      </c>
      <c r="CF265" s="4">
        <v>73690270</v>
      </c>
      <c r="CG265" s="4">
        <v>128158119</v>
      </c>
      <c r="CH265" s="4">
        <v>41998324</v>
      </c>
      <c r="CI265" s="4">
        <v>33520578</v>
      </c>
      <c r="CJ265" s="4">
        <v>141229292</v>
      </c>
      <c r="CK265" s="4">
        <v>228453932</v>
      </c>
      <c r="CL265" s="4">
        <v>340992812</v>
      </c>
      <c r="CM265" s="4">
        <v>3509664</v>
      </c>
      <c r="CN265" s="4">
        <v>7066128</v>
      </c>
      <c r="CO265" s="4">
        <v>3894690</v>
      </c>
      <c r="CP265" s="4">
        <v>203567225</v>
      </c>
      <c r="CQ265" s="4">
        <v>47030448</v>
      </c>
      <c r="CR265" s="4">
        <v>57531198</v>
      </c>
      <c r="CS265" s="4">
        <v>87890138</v>
      </c>
      <c r="CT265" s="4">
        <v>119854668</v>
      </c>
      <c r="CU265" s="4">
        <f>CU264+CU240+CU192+CU60+CU54</f>
        <v>244189606</v>
      </c>
      <c r="CV265" s="4">
        <v>415911301</v>
      </c>
      <c r="CW265" s="4">
        <v>516205823</v>
      </c>
      <c r="CX265" s="4">
        <v>194795085</v>
      </c>
      <c r="CY265" s="4">
        <v>12092046</v>
      </c>
      <c r="CZ265" s="4">
        <v>10256360</v>
      </c>
    </row>
    <row r="266" spans="1:104">
      <c r="A266" s="1" t="s">
        <v>197</v>
      </c>
      <c r="B266" s="1" t="s">
        <v>608</v>
      </c>
      <c r="C266" s="4">
        <v>37531679</v>
      </c>
      <c r="D266" s="4">
        <f>D265-D264</f>
        <v>292617802</v>
      </c>
      <c r="E266" s="4">
        <v>22702547</v>
      </c>
      <c r="F266" s="4">
        <v>1078520</v>
      </c>
      <c r="G266" s="4">
        <v>110765943</v>
      </c>
      <c r="H266" s="4">
        <v>43922391</v>
      </c>
      <c r="I266" s="4">
        <v>33502068</v>
      </c>
      <c r="J266" s="4">
        <v>43315136</v>
      </c>
      <c r="K266" s="4">
        <v>165559744</v>
      </c>
      <c r="L266" s="4">
        <v>2107248</v>
      </c>
      <c r="M266" s="4">
        <v>7400287</v>
      </c>
      <c r="N266" s="1">
        <v>0</v>
      </c>
      <c r="O266" s="4">
        <v>19904506</v>
      </c>
      <c r="P266" s="4">
        <v>13061106</v>
      </c>
      <c r="Q266" s="4">
        <v>10060924</v>
      </c>
      <c r="R266" s="4">
        <v>12302376</v>
      </c>
      <c r="S266" s="4">
        <v>26026512</v>
      </c>
      <c r="T266" s="4">
        <v>1921448</v>
      </c>
      <c r="U266" s="4">
        <f>U265-U264</f>
        <v>335975310</v>
      </c>
      <c r="V266" s="4">
        <v>3076663</v>
      </c>
      <c r="W266" s="4">
        <v>443865498</v>
      </c>
      <c r="X266" s="4">
        <v>25640858</v>
      </c>
      <c r="Y266" s="4">
        <f>Y265-Y264</f>
        <v>870610285</v>
      </c>
      <c r="Z266" s="4">
        <v>109193207</v>
      </c>
      <c r="AA266" s="4">
        <v>70932534</v>
      </c>
      <c r="AB266" s="4">
        <v>85578409</v>
      </c>
      <c r="AC266" s="4">
        <v>14574464</v>
      </c>
      <c r="AD266" s="4">
        <v>35383254</v>
      </c>
      <c r="AE266" s="4">
        <v>13922799</v>
      </c>
      <c r="AF266" s="4">
        <v>1751213</v>
      </c>
      <c r="AG266" s="4">
        <v>71876086</v>
      </c>
      <c r="AH266" s="4">
        <v>137771089</v>
      </c>
      <c r="AI266" s="4">
        <v>5157311</v>
      </c>
      <c r="AJ266" s="4">
        <v>15843151</v>
      </c>
      <c r="AK266" s="4">
        <v>41245489</v>
      </c>
      <c r="AL266" s="4">
        <v>3293487</v>
      </c>
      <c r="AM266" s="4">
        <v>279306590</v>
      </c>
      <c r="AN266" s="4">
        <v>35097101</v>
      </c>
      <c r="AO266" s="4">
        <v>5699975</v>
      </c>
      <c r="AP266" s="4">
        <v>43754823</v>
      </c>
      <c r="AQ266" s="4">
        <v>58134758</v>
      </c>
      <c r="AR266" s="4">
        <f>AR265-AR264</f>
        <v>211940227</v>
      </c>
      <c r="AS266" s="4">
        <v>13489184</v>
      </c>
      <c r="AT266" s="4">
        <v>44927824</v>
      </c>
      <c r="AU266" s="4">
        <v>11167870</v>
      </c>
      <c r="AV266" s="4">
        <v>14042053</v>
      </c>
      <c r="AW266" s="4">
        <f>AW265-AW264</f>
        <v>126048964</v>
      </c>
      <c r="AX266" s="4">
        <v>946479261</v>
      </c>
      <c r="AY266" s="4">
        <v>107373105</v>
      </c>
      <c r="AZ266" s="4">
        <v>12603662</v>
      </c>
      <c r="BA266" s="4">
        <v>19511276</v>
      </c>
      <c r="BB266" s="1">
        <v>0</v>
      </c>
      <c r="BC266" s="4">
        <v>30975898</v>
      </c>
      <c r="BD266" s="4">
        <v>13181911</v>
      </c>
      <c r="BE266" s="4">
        <f>BE265-BE264</f>
        <v>594323358</v>
      </c>
      <c r="BF266" s="4">
        <v>66545186</v>
      </c>
      <c r="BG266" s="4">
        <v>133083851</v>
      </c>
      <c r="BH266" s="4">
        <v>167682950</v>
      </c>
      <c r="BI266" s="4">
        <v>67900740</v>
      </c>
      <c r="BJ266" s="4">
        <v>41711806</v>
      </c>
      <c r="BK266" s="4">
        <v>30899441</v>
      </c>
      <c r="BL266" s="4">
        <v>377014135</v>
      </c>
      <c r="BM266" s="4">
        <v>129448704</v>
      </c>
      <c r="BN266" s="4">
        <v>33407107</v>
      </c>
      <c r="BO266" s="4">
        <v>45201024</v>
      </c>
      <c r="BP266" s="4">
        <v>254713106</v>
      </c>
      <c r="BQ266" s="4">
        <v>15724623</v>
      </c>
      <c r="BR266" s="1">
        <v>0</v>
      </c>
      <c r="BS266" s="4">
        <v>51772475</v>
      </c>
      <c r="BT266" s="4">
        <v>53533308</v>
      </c>
      <c r="BU266" s="4">
        <v>82507146</v>
      </c>
      <c r="BV266" s="4">
        <v>143800146</v>
      </c>
      <c r="BW266" s="4">
        <v>42113500</v>
      </c>
      <c r="BX266" s="4">
        <v>45566084</v>
      </c>
      <c r="BY266" s="4">
        <v>98327164</v>
      </c>
      <c r="BZ266" s="1">
        <v>0</v>
      </c>
      <c r="CA266" s="1">
        <v>0</v>
      </c>
      <c r="CB266" s="4">
        <v>185215610</v>
      </c>
      <c r="CC266" s="4">
        <v>440591902</v>
      </c>
      <c r="CD266" s="4">
        <v>412511879</v>
      </c>
      <c r="CE266" s="4">
        <v>28959441</v>
      </c>
      <c r="CF266" s="4">
        <v>64764479</v>
      </c>
      <c r="CG266" s="4">
        <v>118615100</v>
      </c>
      <c r="CH266" s="4">
        <v>39554866</v>
      </c>
      <c r="CI266" s="4">
        <v>30583890</v>
      </c>
      <c r="CJ266" s="4">
        <v>116868433</v>
      </c>
      <c r="CK266" s="4">
        <v>147420273</v>
      </c>
      <c r="CL266" s="4">
        <v>132703083</v>
      </c>
      <c r="CM266" s="4">
        <v>3339694</v>
      </c>
      <c r="CN266" s="4">
        <v>6916261</v>
      </c>
      <c r="CO266" s="4">
        <v>3804268</v>
      </c>
      <c r="CP266" s="4">
        <v>188753485</v>
      </c>
      <c r="CQ266" s="4">
        <v>44254270</v>
      </c>
      <c r="CR266" s="4">
        <v>52666750</v>
      </c>
      <c r="CS266" s="4">
        <v>68929660</v>
      </c>
      <c r="CT266" s="4">
        <v>112854668</v>
      </c>
      <c r="CU266" s="4">
        <f>CU265-CU264</f>
        <v>224084024</v>
      </c>
      <c r="CV266" s="4">
        <v>232020708</v>
      </c>
      <c r="CW266" s="4">
        <v>385456372</v>
      </c>
      <c r="CX266" s="4">
        <v>156291196</v>
      </c>
      <c r="CY266" s="4">
        <v>12092046</v>
      </c>
      <c r="CZ266" s="4">
        <v>10256360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DistrictRevenues-18-19</vt:lpstr>
    </vt:vector>
  </TitlesOfParts>
  <Manager>SC Department of Education</Manager>
  <Company>SC Department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District Revenue Information  - Fiscal Year 2018 - 2019</dc:title>
  <dc:subject>District Revenue Information  - Fiscal Year 2018 - 2019</dc:subject>
  <dc:creator>SC Department of Education</dc:creator>
  <cp:lastModifiedBy>Moss, Kimberly S</cp:lastModifiedBy>
  <dcterms:created xsi:type="dcterms:W3CDTF">2020-06-08T01:30:49Z</dcterms:created>
  <dcterms:modified xsi:type="dcterms:W3CDTF">2022-01-24T17:08:06Z</dcterms:modified>
</cp:coreProperties>
</file>